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olderlund.sharepoint.com/sites/Produktion/Delte dokumenter/SAGER_aktuelle/220214, Avista, RotP/D3 Udbud og Tilbud/P3.1 Udbud/Beton og kloak/"/>
    </mc:Choice>
  </mc:AlternateContent>
  <xr:revisionPtr revIDLastSave="364" documentId="13_ncr:1_{0AA42FAB-232C-4472-9C25-67219ADC2C19}" xr6:coauthVersionLast="47" xr6:coauthVersionMax="47" xr10:uidLastSave="{D7D61530-0E3A-4AAC-8FB9-ED2563F2A305}"/>
  <bookViews>
    <workbookView xWindow="-28920" yWindow="-120" windowWidth="29040" windowHeight="15720" xr2:uid="{00000000-000D-0000-FFFF-FFFF00000000}"/>
  </bookViews>
  <sheets>
    <sheet name="Forside" sheetId="2" r:id="rId1"/>
    <sheet name="TBL 1" sheetId="18" r:id="rId2"/>
    <sheet name="TBL 2" sheetId="19" r:id="rId3"/>
    <sheet name="TBL 3" sheetId="20" r:id="rId4"/>
    <sheet name="TBL 6" sheetId="13" state="hidden" r:id="rId5"/>
    <sheet name="TBL 7" sheetId="14" state="hidden" r:id="rId6"/>
    <sheet name="TBL 8" sheetId="15" state="hidden" r:id="rId7"/>
    <sheet name="TBL 9" sheetId="16" state="hidden" r:id="rId8"/>
    <sheet name="TBL 10" sheetId="17" state="hidden" r:id="rId9"/>
  </sheets>
  <definedNames>
    <definedName name="_xlnm.Print_Area" localSheetId="0">Forside!$A$1:$H$69</definedName>
    <definedName name="_xlnm.Print_Titles" localSheetId="0">Forside!$1:$7</definedName>
    <definedName name="_xlnm.Print_Titles" localSheetId="1">'TBL 1'!$1:$9</definedName>
    <definedName name="_xlnm.Print_Titles" localSheetId="8">'TBL 10'!$1:$9</definedName>
    <definedName name="_xlnm.Print_Titles" localSheetId="4">'TBL 6'!$1:$9</definedName>
    <definedName name="_xlnm.Print_Titles" localSheetId="5">'TBL 7'!$1:$9</definedName>
    <definedName name="_xlnm.Print_Titles" localSheetId="6">'TBL 8'!$1:$9</definedName>
    <definedName name="_xlnm.Print_Titles" localSheetId="7">'TBL 9'!$1:$9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20" l="1"/>
  <c r="D21" i="20"/>
  <c r="D14" i="20"/>
  <c r="D63" i="19"/>
  <c r="D64" i="19" s="1"/>
  <c r="D58" i="19"/>
  <c r="D53" i="19"/>
  <c r="D51" i="19"/>
  <c r="D52" i="19" s="1"/>
  <c r="D55" i="19" s="1"/>
  <c r="D46" i="19"/>
  <c r="D42" i="19"/>
  <c r="D41" i="19"/>
  <c r="D39" i="19"/>
  <c r="D40" i="19" s="1"/>
  <c r="D43" i="19" s="1"/>
  <c r="D30" i="19"/>
  <c r="D26" i="19"/>
  <c r="D18" i="19"/>
  <c r="D28" i="19"/>
  <c r="D27" i="19"/>
  <c r="D24" i="19"/>
  <c r="D16" i="19"/>
  <c r="D15" i="19"/>
  <c r="D14" i="19"/>
  <c r="F7" i="20"/>
  <c r="D13" i="20"/>
  <c r="F6" i="20"/>
  <c r="B6" i="20"/>
  <c r="B5" i="20"/>
  <c r="B4" i="20"/>
  <c r="B3" i="20"/>
  <c r="B7" i="18"/>
  <c r="B7" i="19"/>
  <c r="F7" i="19"/>
  <c r="F6" i="19"/>
  <c r="B6" i="19"/>
  <c r="B5" i="19"/>
  <c r="B4" i="19"/>
  <c r="B3" i="19"/>
  <c r="F7" i="18"/>
  <c r="B6" i="18"/>
  <c r="B5" i="18"/>
  <c r="B4" i="18"/>
  <c r="B3" i="18"/>
  <c r="F6" i="18"/>
  <c r="F6" i="13"/>
  <c r="F6" i="14"/>
  <c r="F6" i="15"/>
  <c r="F6" i="16"/>
  <c r="F6" i="17"/>
  <c r="F56" i="17"/>
  <c r="F55" i="17"/>
  <c r="F54" i="17"/>
  <c r="F53" i="17"/>
  <c r="F52" i="17"/>
  <c r="F51" i="17"/>
  <c r="F50" i="17"/>
  <c r="F49" i="17"/>
  <c r="F48" i="17"/>
  <c r="F47" i="17"/>
  <c r="F46" i="17"/>
  <c r="F45" i="17"/>
  <c r="F44" i="17"/>
  <c r="F43" i="17"/>
  <c r="F42" i="17"/>
  <c r="F41" i="17"/>
  <c r="F40" i="17"/>
  <c r="F39" i="17"/>
  <c r="F38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B6" i="17"/>
  <c r="B5" i="17"/>
  <c r="B4" i="17"/>
  <c r="B3" i="17"/>
  <c r="F56" i="16"/>
  <c r="F55" i="16"/>
  <c r="F54" i="16"/>
  <c r="F53" i="16"/>
  <c r="F52" i="16"/>
  <c r="F51" i="16"/>
  <c r="F50" i="16"/>
  <c r="F49" i="16"/>
  <c r="F48" i="16"/>
  <c r="F47" i="16"/>
  <c r="F46" i="16"/>
  <c r="F45" i="16"/>
  <c r="F44" i="16"/>
  <c r="F43" i="16"/>
  <c r="F42" i="16"/>
  <c r="F41" i="16"/>
  <c r="F40" i="16"/>
  <c r="F39" i="16"/>
  <c r="F38" i="16"/>
  <c r="F37" i="16"/>
  <c r="F36" i="16"/>
  <c r="F35" i="16"/>
  <c r="F34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F13" i="16"/>
  <c r="F12" i="16"/>
  <c r="B6" i="16"/>
  <c r="B5" i="16"/>
  <c r="B4" i="16"/>
  <c r="B3" i="16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57" i="15" s="1"/>
  <c r="B6" i="15"/>
  <c r="B5" i="15"/>
  <c r="B4" i="15"/>
  <c r="B3" i="15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B6" i="14"/>
  <c r="B5" i="14"/>
  <c r="B4" i="14"/>
  <c r="B3" i="14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B6" i="13"/>
  <c r="B5" i="13"/>
  <c r="B4" i="13"/>
  <c r="B3" i="13"/>
  <c r="F57" i="17" l="1"/>
  <c r="G33" i="2"/>
  <c r="G31" i="2"/>
  <c r="G35" i="2"/>
  <c r="F57" i="13"/>
  <c r="G29" i="2"/>
  <c r="F57" i="14"/>
  <c r="F57" i="16"/>
</calcChain>
</file>

<file path=xl/sharedStrings.xml><?xml version="1.0" encoding="utf-8"?>
<sst xmlns="http://schemas.openxmlformats.org/spreadsheetml/2006/main" count="650" uniqueCount="439">
  <si>
    <t>TILBUD:</t>
  </si>
  <si>
    <t>for et samlet beløb, excl. moms,  kr.:</t>
  </si>
  <si>
    <t>skriver:</t>
  </si>
  <si>
    <t>Modtagne rettelsesblade:</t>
  </si>
  <si>
    <t>I TILBUDET:</t>
  </si>
  <si>
    <t>I tilbudet indgår følgende ydelser til de angivne priser excl. moms:</t>
  </si>
  <si>
    <t>Pos</t>
  </si>
  <si>
    <t>Ydelse</t>
  </si>
  <si>
    <t>kr.</t>
  </si>
  <si>
    <t>TILBUDSSUM I ALT</t>
  </si>
  <si>
    <t>UDEN FOR</t>
  </si>
  <si>
    <t>TILBUDET:</t>
  </si>
  <si>
    <t>Udenfor tilbudssummen tilbydes følgende ydelser udført til de angivne priser, excl. moms:</t>
  </si>
  <si>
    <t>FORBEHOLD:</t>
  </si>
  <si>
    <t>Evt. forbehold, herunder forbehold fra laug, mesterforening og lignende anføres her:</t>
  </si>
  <si>
    <t>UNDERSKRIFT:</t>
  </si>
  <si>
    <t>Undertegnede entreprenør tilbyder ovennævnte, og bekræfter samtidig, at der ikke i forhold til det øvrige udbudsmateriale og eventuelle rettelsesblade er taget forbehold, der ikke direkte er omtalt i denne tilbudsliste:</t>
  </si>
  <si>
    <t>ENTREPRENØRENS NAVN:</t>
  </si>
  <si>
    <t>ADRESSE:</t>
  </si>
  <si>
    <t>TELEFON:</t>
  </si>
  <si>
    <t>DATO:</t>
  </si>
  <si>
    <t>_________________________________</t>
  </si>
  <si>
    <t>Position</t>
  </si>
  <si>
    <t>Beskrivelse</t>
  </si>
  <si>
    <t>Enhed</t>
  </si>
  <si>
    <t>Mængde</t>
  </si>
  <si>
    <t>Enhedspris</t>
  </si>
  <si>
    <t>I alt</t>
  </si>
  <si>
    <t>1.</t>
  </si>
  <si>
    <t>TILBUDSLISTE</t>
  </si>
  <si>
    <t xml:space="preserve"> </t>
  </si>
  <si>
    <t>dage</t>
  </si>
  <si>
    <t>x</t>
  </si>
  <si>
    <t>y</t>
  </si>
  <si>
    <t>z</t>
  </si>
  <si>
    <t>TBL 7</t>
  </si>
  <si>
    <t>TBL 8</t>
  </si>
  <si>
    <t>TBL 9</t>
  </si>
  <si>
    <t>TBL 10</t>
  </si>
  <si>
    <t>at overføre til tilbudslistens side 1, pos 1</t>
  </si>
  <si>
    <t>Entreprise:</t>
  </si>
  <si>
    <t>Sag:</t>
  </si>
  <si>
    <t>Bygherre:</t>
  </si>
  <si>
    <t>Sag nr:</t>
  </si>
  <si>
    <t>side:</t>
  </si>
  <si>
    <t>dato:</t>
  </si>
  <si>
    <t>6.</t>
  </si>
  <si>
    <t>6.01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</si>
  <si>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</si>
  <si>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</si>
  <si>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</si>
  <si>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</si>
  <si>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</si>
  <si>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</si>
  <si>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</si>
  <si>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</si>
  <si>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</si>
  <si>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</si>
  <si>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</si>
  <si>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</si>
  <si>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</si>
  <si>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</si>
  <si>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</si>
  <si>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</si>
  <si>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</si>
  <si>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</si>
  <si>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</si>
  <si>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</si>
  <si>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</si>
  <si>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</si>
  <si>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</si>
  <si>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</si>
  <si>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</si>
  <si>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</si>
  <si>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</si>
  <si>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</si>
  <si>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</si>
  <si>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</si>
  <si>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</si>
  <si>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</si>
  <si>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</si>
  <si>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</si>
  <si>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</si>
  <si>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</si>
  <si>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</si>
  <si>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</si>
  <si>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</si>
  <si>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</si>
  <si>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</si>
  <si>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</si>
  <si>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</si>
  <si>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</si>
  <si>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at overføre til tilbudslistens side 1, pos 6</t>
  </si>
  <si>
    <t>at overføre til tilbudslistens side 1, pos 7</t>
  </si>
  <si>
    <t>7.</t>
  </si>
  <si>
    <t>7.01</t>
  </si>
  <si>
    <t>7.02</t>
  </si>
  <si>
    <t>7.03</t>
  </si>
  <si>
    <t>7.04</t>
  </si>
  <si>
    <t>7.05</t>
  </si>
  <si>
    <t>7.06</t>
  </si>
  <si>
    <t>7.07</t>
  </si>
  <si>
    <t>7.08</t>
  </si>
  <si>
    <t>7.09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</si>
  <si>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</si>
  <si>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</si>
  <si>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</si>
  <si>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</si>
  <si>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</si>
  <si>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</si>
  <si>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</si>
  <si>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</si>
  <si>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</si>
  <si>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</si>
  <si>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</si>
  <si>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</si>
  <si>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</si>
  <si>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</si>
  <si>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</si>
  <si>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</si>
  <si>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</si>
  <si>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</si>
  <si>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</si>
  <si>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</si>
  <si>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</si>
  <si>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</si>
  <si>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</si>
  <si>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</si>
  <si>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</si>
  <si>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</si>
  <si>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</si>
  <si>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</si>
  <si>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</si>
  <si>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</si>
  <si>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</si>
  <si>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</si>
  <si>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</si>
  <si>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</si>
  <si>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</si>
  <si>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</si>
  <si>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at overføre til tilbudslistens side 1, pos 8</t>
  </si>
  <si>
    <t>8.</t>
  </si>
  <si>
    <t>8.01</t>
  </si>
  <si>
    <t>8.02</t>
  </si>
  <si>
    <t>8.03</t>
  </si>
  <si>
    <t>8.04</t>
  </si>
  <si>
    <t>8.05</t>
  </si>
  <si>
    <t>8.06</t>
  </si>
  <si>
    <t>8.07</t>
  </si>
  <si>
    <t>8.08</t>
  </si>
  <si>
    <t>8.09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</si>
  <si>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</si>
  <si>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</si>
  <si>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</si>
  <si>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</si>
  <si>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</si>
  <si>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</si>
  <si>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</si>
  <si>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</si>
  <si>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</si>
  <si>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</si>
  <si>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</si>
  <si>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</si>
  <si>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</si>
  <si>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</si>
  <si>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</si>
  <si>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</si>
  <si>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</si>
  <si>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</si>
  <si>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</si>
  <si>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</si>
  <si>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</si>
  <si>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</si>
  <si>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</si>
  <si>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</si>
  <si>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</si>
  <si>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</si>
  <si>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</si>
  <si>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</si>
  <si>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</si>
  <si>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</si>
  <si>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</si>
  <si>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</si>
  <si>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</si>
  <si>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</si>
  <si>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</si>
  <si>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</si>
  <si>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9.</t>
  </si>
  <si>
    <t>9.01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</si>
  <si>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</si>
  <si>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</si>
  <si>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</si>
  <si>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</si>
  <si>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</si>
  <si>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</si>
  <si>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</si>
  <si>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</si>
  <si>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</si>
  <si>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</si>
  <si>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</si>
  <si>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</si>
  <si>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</si>
  <si>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</si>
  <si>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</si>
  <si>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</si>
  <si>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</si>
  <si>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</si>
  <si>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</si>
  <si>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</si>
  <si>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</si>
  <si>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</si>
  <si>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</si>
  <si>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</si>
  <si>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</si>
  <si>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</si>
  <si>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</si>
  <si>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</si>
  <si>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</si>
  <si>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</si>
  <si>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</si>
  <si>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</si>
  <si>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</si>
  <si>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</si>
  <si>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</si>
  <si>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</si>
  <si>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</si>
  <si>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</si>
  <si>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</si>
  <si>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</si>
  <si>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</si>
  <si>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</si>
  <si>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</si>
  <si>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</si>
  <si>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at overføre til tilbudslistens side 1, pos 9</t>
  </si>
  <si>
    <t>at overføre til tilbudslistens side 1, pos 10</t>
  </si>
  <si>
    <t>10.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</si>
  <si>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</si>
  <si>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</si>
  <si>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</si>
  <si>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</si>
  <si>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</si>
  <si>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</si>
  <si>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</si>
  <si>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</si>
  <si>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</si>
  <si>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</si>
  <si>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</si>
  <si>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</si>
  <si>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</si>
  <si>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</si>
  <si>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</si>
  <si>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</si>
  <si>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</si>
  <si>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</si>
  <si>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</si>
  <si>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</si>
  <si>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</si>
  <si>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</si>
  <si>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</si>
  <si>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</si>
  <si>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</si>
  <si>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</si>
  <si>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</si>
  <si>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</si>
  <si>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</si>
  <si>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</si>
  <si>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</si>
  <si>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</si>
  <si>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</si>
  <si>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</si>
  <si>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</si>
  <si>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</si>
  <si>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</si>
  <si>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</si>
  <si>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</si>
  <si>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</si>
  <si>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</si>
  <si>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</si>
  <si>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10.43</t>
  </si>
  <si>
    <t>10.44</t>
  </si>
  <si>
    <t>10.45</t>
  </si>
  <si>
    <t>stk</t>
  </si>
  <si>
    <t>m2</t>
  </si>
  <si>
    <t>Dato:</t>
  </si>
  <si>
    <t>Side:</t>
  </si>
  <si>
    <t>Samtlige ydelser, herunder alle nødvendige biydelser, til arbejdets fulde færdiggørelse er indeholdt</t>
  </si>
  <si>
    <t>Ydelser som er inkluderet i arbejdet, men ikke direkte omtalt i tilbudslisten, er medregnet i de poster, hvorunder de naturligt tilhører.</t>
  </si>
  <si>
    <t xml:space="preserve">             Entreprenørens underskrift</t>
  </si>
  <si>
    <t>0.</t>
  </si>
  <si>
    <t>1.1</t>
  </si>
  <si>
    <t>m</t>
  </si>
  <si>
    <t>Arbejderne er regnet  udført inden for tidsrummet kl. 6.00 til 17.00 i ugens 5 hverdage.</t>
  </si>
  <si>
    <t>i tilbuddet.</t>
  </si>
  <si>
    <t>1.1.1</t>
  </si>
  <si>
    <t>1.1.2</t>
  </si>
  <si>
    <t>Beton og kloak</t>
  </si>
  <si>
    <t>Avista Rise of the Pheonix (RotP)</t>
  </si>
  <si>
    <t>Avista Green ApS</t>
  </si>
  <si>
    <t>Kloakarbejder</t>
  </si>
  <si>
    <t>Pæleramning</t>
  </si>
  <si>
    <t>Prøvepæle</t>
  </si>
  <si>
    <t>300x300mm betonpæl, L=18m</t>
  </si>
  <si>
    <t>1.2</t>
  </si>
  <si>
    <t>1.2.1</t>
  </si>
  <si>
    <t>300x300mm betonpæl, L=14m</t>
  </si>
  <si>
    <t>PDA-målinger og analyser på prøvepæle</t>
  </si>
  <si>
    <t>3.</t>
  </si>
  <si>
    <t>Fundamentsbjælke FB-600x800</t>
  </si>
  <si>
    <t>Fundamentsbjælke FB-500x500</t>
  </si>
  <si>
    <t>Væg VI-200 inkl. opkant</t>
  </si>
  <si>
    <t>Kompositdæk inkl. kantforskalling</t>
  </si>
  <si>
    <t>3.1</t>
  </si>
  <si>
    <t>3.1.1</t>
  </si>
  <si>
    <t>3.1.2</t>
  </si>
  <si>
    <t>3.1.3</t>
  </si>
  <si>
    <t>3.1.4</t>
  </si>
  <si>
    <t>Spildevandsledning Ø50 PP (tryk)</t>
  </si>
  <si>
    <t>Spildevandsledninger Ø110 RF</t>
  </si>
  <si>
    <t>Spildevandsledninger Ø110 PP</t>
  </si>
  <si>
    <t>3.1.5</t>
  </si>
  <si>
    <t>Ledning til overfladevand Ø110 PP</t>
  </si>
  <si>
    <t>3.1.6</t>
  </si>
  <si>
    <t>Gulvafløb</t>
  </si>
  <si>
    <t>Gulvafløb m. ventil</t>
  </si>
  <si>
    <t>Linjedræn, L=4,0m</t>
  </si>
  <si>
    <t>3.2</t>
  </si>
  <si>
    <t>3.2.1</t>
  </si>
  <si>
    <t>3.2.2</t>
  </si>
  <si>
    <t>Tagnedløbsbrønd Ø315</t>
  </si>
  <si>
    <t>Regnvandsledning Ø110</t>
  </si>
  <si>
    <t>3.2.2.</t>
  </si>
  <si>
    <t>3.1.7</t>
  </si>
  <si>
    <t>3.1.8</t>
  </si>
  <si>
    <t>1.3</t>
  </si>
  <si>
    <t>Minipæle</t>
  </si>
  <si>
    <t>1.3.1</t>
  </si>
  <si>
    <t>Ø219 stålpæle, L=12m</t>
  </si>
  <si>
    <t>Tankfundament hxbxL=0,6x2,4x2,4m</t>
  </si>
  <si>
    <t>Indstøbte svejseplader (som Welda)</t>
  </si>
  <si>
    <t>3.2.3</t>
  </si>
  <si>
    <t>Pumpebrønd</t>
  </si>
  <si>
    <t>Spulebrønd Ø425</t>
  </si>
  <si>
    <t>Spildevandsanlæg inkl. nødv. jordarbejder</t>
  </si>
  <si>
    <t>Alt arbejde udføres iht. AB18.</t>
  </si>
  <si>
    <t>Nødvendige jordarbejder for betonarbejder skal indeholde tørholdelse og tilbagefyld med opbygning i egnet jordmateriale (sand og grus).</t>
  </si>
  <si>
    <t>Entreprenøren varetager egen drift af byggeplads herunder byggepladsindretning og afrigning.</t>
  </si>
  <si>
    <t>Bygherren stiller en grusplads til rådighed med mulighed for tilslutning af el, vand og kloak.</t>
  </si>
  <si>
    <t xml:space="preserve">Forbrugsudgifter afholdes af bygherren. Der installeres bi-målere til overvågning af forbrug. </t>
  </si>
  <si>
    <t>Produktionspæle inkl. vibrationsmålinger</t>
  </si>
  <si>
    <t>Byggeplads</t>
  </si>
  <si>
    <t>Byggepladsfaciliteter</t>
  </si>
  <si>
    <t>Velfærdsforanstaltninger</t>
  </si>
  <si>
    <t>Regnvandsanlæg inkl. nødv. jordarbejder</t>
  </si>
  <si>
    <t>Al arbejde skal indeholde styring og egen KS. Særligt for betonarbejder gennemføres udførelseskontrol iht. DS1140.</t>
  </si>
  <si>
    <t>Søjle SI-500x500</t>
  </si>
  <si>
    <t>220214</t>
  </si>
  <si>
    <t>Cooling Plant Building</t>
  </si>
  <si>
    <t>Tankgård 1300</t>
  </si>
  <si>
    <t>Fundamentsbjælke FB-500x600</t>
  </si>
  <si>
    <t>Cooling Towers, Fundamenter</t>
  </si>
  <si>
    <t>Terrændæk DI-300 inkl. fald</t>
  </si>
  <si>
    <t>Tankgård 1400</t>
  </si>
  <si>
    <t>Tankfundamenter DI-1200</t>
  </si>
  <si>
    <t>Betonkonstruktioner (pladsstøbt) inkl. jordarbejder</t>
  </si>
  <si>
    <t>Tankfundamenter (pladsstøbt) inkl. jordarbejder</t>
  </si>
  <si>
    <t>Terrændæk DI-250</t>
  </si>
  <si>
    <t>Sokkelisolering, t=200mm</t>
  </si>
  <si>
    <t>Terrænisolering, t=300mm</t>
  </si>
  <si>
    <t>Kapillarbrydende lag</t>
  </si>
  <si>
    <t>Plint PI-230x230x350</t>
  </si>
  <si>
    <t>Fundamenter (pladsstøbt) inkl. jordarbejder</t>
  </si>
  <si>
    <t>Rende, d=0,5m</t>
  </si>
  <si>
    <t>Grube, d=1,5m</t>
  </si>
  <si>
    <t>Betonkonstruktioner (elementer)</t>
  </si>
  <si>
    <t>Vægelementer (L-elementer), h=4,5m</t>
  </si>
  <si>
    <t>Vægelementer (L-elementer, hjørne), h=4,5m</t>
  </si>
  <si>
    <t>Øvrige</t>
  </si>
  <si>
    <t>Tankgård 1500</t>
  </si>
  <si>
    <t>Læssepladser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</si>
  <si>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</si>
  <si>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</si>
  <si>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</si>
  <si>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</si>
  <si>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</si>
  <si>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</si>
  <si>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</si>
  <si>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</si>
  <si>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</si>
  <si>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</si>
  <si>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2.1.1</t>
  </si>
  <si>
    <t>2.2.1</t>
  </si>
  <si>
    <t>2.3.1</t>
  </si>
  <si>
    <t>2.1.2</t>
  </si>
  <si>
    <t>2.1.3</t>
  </si>
  <si>
    <t>2.1.4</t>
  </si>
  <si>
    <t>2.1.5</t>
  </si>
  <si>
    <t>2.1.6</t>
  </si>
  <si>
    <t>2.1.7</t>
  </si>
  <si>
    <t>2.2.2</t>
  </si>
  <si>
    <t>2.2.3</t>
  </si>
  <si>
    <t>2.2.4</t>
  </si>
  <si>
    <t>2.2.5</t>
  </si>
  <si>
    <t>2.2.6</t>
  </si>
  <si>
    <t>2.2.7</t>
  </si>
  <si>
    <t>2.3.2</t>
  </si>
  <si>
    <t>2.4.1</t>
  </si>
  <si>
    <t>2.4.2</t>
  </si>
  <si>
    <t>2.4.3</t>
  </si>
  <si>
    <t>2.4.4</t>
  </si>
  <si>
    <t>2.4.5</t>
  </si>
  <si>
    <t>2.5.1</t>
  </si>
  <si>
    <t>2.6.1</t>
  </si>
  <si>
    <t>2.5.2</t>
  </si>
  <si>
    <t>2.6.2</t>
  </si>
  <si>
    <t>2.6.3</t>
  </si>
  <si>
    <t>2.6.4</t>
  </si>
  <si>
    <t>2.6.5</t>
  </si>
  <si>
    <t>2.7.1</t>
  </si>
  <si>
    <t>2.7.2</t>
  </si>
  <si>
    <t>2.8.1</t>
  </si>
  <si>
    <t>2.9.1</t>
  </si>
  <si>
    <t>2.9.2</t>
  </si>
  <si>
    <t>Beton- og jordarbejder</t>
  </si>
  <si>
    <t>Terrændæk DI-250 inkl. fald</t>
  </si>
  <si>
    <t>Kapillarbrydende lag (frostsikker), h=300mm</t>
  </si>
  <si>
    <t>2.8.3</t>
  </si>
  <si>
    <t>2.10</t>
  </si>
  <si>
    <t>2.10.1</t>
  </si>
  <si>
    <t>Vejestationer</t>
  </si>
  <si>
    <t>Jordarbejder</t>
  </si>
  <si>
    <t>Jordopbygning iht. leverandørtegning</t>
  </si>
  <si>
    <t>Spildevandsledninger Ø160 PP</t>
  </si>
  <si>
    <t>Forsinkelsesbassin, Ø1000 PP, L=20m</t>
  </si>
  <si>
    <t>Opsamlingsbrønd Ø800, L=0,7m</t>
  </si>
  <si>
    <t>3.1.9</t>
  </si>
  <si>
    <t>3.1.10</t>
  </si>
  <si>
    <t>3.1.11</t>
  </si>
  <si>
    <t>3.1.12</t>
  </si>
  <si>
    <t>Undertegnede entreprenør tilbyder herved at udføre ovennævnte entreprise i henhold til udbudsmateriale af d. 19-08-2024 og evt. rettelsesblade.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</si>
</sst>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yyyy/mm/dd"/>
    <numFmt numFmtId="166" formatCode="0.0"/>
  </numFmts>
  <fonts count="8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4" fontId="0" fillId="0" borderId="0" xfId="0" applyNumberFormat="1"/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3" xfId="0" applyFont="1" applyBorder="1" applyAlignment="1">
      <alignment vertical="top" wrapText="1"/>
    </xf>
    <xf numFmtId="0" fontId="3" fillId="0" borderId="13" xfId="0" applyFont="1" applyBorder="1"/>
    <xf numFmtId="0" fontId="4" fillId="0" borderId="0" xfId="0" applyFont="1"/>
    <xf numFmtId="0" fontId="5" fillId="0" borderId="0" xfId="0" applyFont="1"/>
    <xf numFmtId="0" fontId="5" fillId="0" borderId="13" xfId="0" applyFont="1" applyBorder="1"/>
    <xf numFmtId="0" fontId="5" fillId="0" borderId="0" xfId="0" applyFont="1" applyAlignment="1">
      <alignment vertical="top" wrapText="1"/>
    </xf>
    <xf numFmtId="0" fontId="5" fillId="0" borderId="6" xfId="0" applyFont="1" applyBorder="1"/>
    <xf numFmtId="0" fontId="5" fillId="0" borderId="1" xfId="0" applyFont="1" applyBorder="1" applyAlignment="1">
      <alignment vertical="top" wrapText="1"/>
    </xf>
    <xf numFmtId="0" fontId="5" fillId="0" borderId="5" xfId="0" applyFont="1" applyBorder="1"/>
    <xf numFmtId="0" fontId="3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1" xfId="0" applyFont="1" applyBorder="1"/>
    <xf numFmtId="4" fontId="5" fillId="0" borderId="0" xfId="0" applyNumberFormat="1" applyFont="1"/>
    <xf numFmtId="4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" fontId="5" fillId="0" borderId="6" xfId="0" applyNumberFormat="1" applyFont="1" applyBorder="1" applyAlignment="1">
      <alignment vertical="top" wrapText="1"/>
    </xf>
    <xf numFmtId="0" fontId="5" fillId="0" borderId="12" xfId="0" applyFont="1" applyBorder="1"/>
    <xf numFmtId="165" fontId="5" fillId="0" borderId="0" xfId="0" applyNumberFormat="1" applyFont="1" applyAlignment="1">
      <alignment vertical="top" wrapText="1"/>
    </xf>
    <xf numFmtId="0" fontId="3" fillId="2" borderId="21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164" fontId="4" fillId="0" borderId="0" xfId="1" applyFont="1"/>
    <xf numFmtId="0" fontId="5" fillId="0" borderId="22" xfId="0" applyFont="1" applyBorder="1"/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4" fontId="5" fillId="0" borderId="5" xfId="1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164" fontId="5" fillId="0" borderId="0" xfId="1" applyFont="1"/>
    <xf numFmtId="4" fontId="5" fillId="0" borderId="4" xfId="0" applyNumberFormat="1" applyFont="1" applyBorder="1"/>
    <xf numFmtId="0" fontId="5" fillId="0" borderId="0" xfId="0" applyFont="1" applyAlignment="1">
      <alignment vertical="center" wrapText="1"/>
    </xf>
    <xf numFmtId="4" fontId="5" fillId="0" borderId="16" xfId="1" applyNumberFormat="1" applyFont="1" applyBorder="1" applyAlignment="1">
      <alignment vertical="top" wrapText="1"/>
    </xf>
    <xf numFmtId="4" fontId="5" fillId="0" borderId="17" xfId="1" applyNumberFormat="1" applyFont="1" applyBorder="1" applyAlignment="1">
      <alignment vertical="top" wrapText="1"/>
    </xf>
    <xf numFmtId="0" fontId="5" fillId="0" borderId="15" xfId="0" applyFont="1" applyBorder="1"/>
    <xf numFmtId="14" fontId="5" fillId="0" borderId="0" xfId="0" applyNumberFormat="1" applyFont="1" applyAlignment="1">
      <alignment vertical="top" wrapText="1"/>
    </xf>
    <xf numFmtId="14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1" fontId="5" fillId="0" borderId="8" xfId="0" applyNumberFormat="1" applyFont="1" applyBorder="1" applyAlignment="1">
      <alignment horizontal="center" vertical="top" wrapText="1"/>
    </xf>
    <xf numFmtId="166" fontId="5" fillId="0" borderId="8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5" fillId="0" borderId="15" xfId="0" applyFont="1" applyBorder="1" applyAlignment="1">
      <alignment vertical="top" wrapText="1"/>
    </xf>
    <xf numFmtId="49" fontId="5" fillId="0" borderId="13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4" fontId="5" fillId="0" borderId="16" xfId="1" applyNumberFormat="1" applyFont="1" applyBorder="1" applyAlignment="1">
      <alignment vertical="top" wrapText="1"/>
    </xf>
    <xf numFmtId="4" fontId="5" fillId="0" borderId="17" xfId="1" applyNumberFormat="1" applyFont="1" applyBorder="1" applyAlignment="1">
      <alignment vertical="top" wrapText="1"/>
    </xf>
  </cellXfs>
  <cellStyles count="2">
    <cellStyle name="K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29765</xdr:rowOff>
    </xdr:from>
    <xdr:to>
      <xdr:col>6</xdr:col>
      <xdr:colOff>1000120</xdr:colOff>
      <xdr:row>4</xdr:row>
      <xdr:rowOff>101058</xdr:rowOff>
    </xdr:to>
    <xdr:grpSp>
      <xdr:nvGrpSpPr>
        <xdr:cNvPr id="16" name="Gruppe 15">
          <a:extLst>
            <a:ext uri="{FF2B5EF4-FFF2-40B4-BE49-F238E27FC236}">
              <a16:creationId xmlns:a16="http://schemas.microsoft.com/office/drawing/2014/main" id="{B3E6D5A4-18A3-4EF3-81D0-E0766F0114C4}"/>
            </a:ext>
          </a:extLst>
        </xdr:cNvPr>
        <xdr:cNvGrpSpPr/>
      </xdr:nvGrpSpPr>
      <xdr:grpSpPr>
        <a:xfrm>
          <a:off x="4676775" y="363140"/>
          <a:ext cx="1333495" cy="395143"/>
          <a:chOff x="1333499" y="781052"/>
          <a:chExt cx="1750268" cy="637569"/>
        </a:xfrm>
      </xdr:grpSpPr>
      <xdr:grpSp>
        <xdr:nvGrpSpPr>
          <xdr:cNvPr id="31" name="Gruppe 30">
            <a:extLst>
              <a:ext uri="{FF2B5EF4-FFF2-40B4-BE49-F238E27FC236}">
                <a16:creationId xmlns:a16="http://schemas.microsoft.com/office/drawing/2014/main" id="{0E476967-FB65-4A81-928F-2561F5879FA4}"/>
              </a:ext>
            </a:extLst>
          </xdr:cNvPr>
          <xdr:cNvGrpSpPr/>
        </xdr:nvGrpSpPr>
        <xdr:grpSpPr>
          <a:xfrm>
            <a:off x="1333499" y="781052"/>
            <a:ext cx="268657" cy="637569"/>
            <a:chOff x="2105024" y="2191610"/>
            <a:chExt cx="1189382" cy="2675031"/>
          </a:xfrm>
        </xdr:grpSpPr>
        <xdr:sp macro="" textlink="">
          <xdr:nvSpPr>
            <xdr:cNvPr id="33" name="Ligebenet trekant 32">
              <a:extLst>
                <a:ext uri="{FF2B5EF4-FFF2-40B4-BE49-F238E27FC236}">
                  <a16:creationId xmlns:a16="http://schemas.microsoft.com/office/drawing/2014/main" id="{FDA79C56-1F0E-4329-9DD0-BD8A46C54A79}"/>
                </a:ext>
              </a:extLst>
            </xdr:cNvPr>
            <xdr:cNvSpPr/>
          </xdr:nvSpPr>
          <xdr:spPr>
            <a:xfrm rot="5400000">
              <a:off x="1926661" y="3550658"/>
              <a:ext cx="713886" cy="35716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4" name="Ligebenet trekant 33">
              <a:extLst>
                <a:ext uri="{FF2B5EF4-FFF2-40B4-BE49-F238E27FC236}">
                  <a16:creationId xmlns:a16="http://schemas.microsoft.com/office/drawing/2014/main" id="{5C90CB7E-A801-4761-AF89-786C9EE13A98}"/>
                </a:ext>
              </a:extLst>
            </xdr:cNvPr>
            <xdr:cNvSpPr/>
          </xdr:nvSpPr>
          <xdr:spPr>
            <a:xfrm rot="5400000">
              <a:off x="2335190" y="3169640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5" name="Ligebenet trekant 34">
              <a:extLst>
                <a:ext uri="{FF2B5EF4-FFF2-40B4-BE49-F238E27FC236}">
                  <a16:creationId xmlns:a16="http://schemas.microsoft.com/office/drawing/2014/main" id="{1409CD94-BF88-495E-80EA-3182790050B4}"/>
                </a:ext>
              </a:extLst>
            </xdr:cNvPr>
            <xdr:cNvSpPr/>
          </xdr:nvSpPr>
          <xdr:spPr>
            <a:xfrm rot="5400000">
              <a:off x="2336460" y="3940393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6" name="Ligebenet trekant 35">
              <a:extLst>
                <a:ext uri="{FF2B5EF4-FFF2-40B4-BE49-F238E27FC236}">
                  <a16:creationId xmlns:a16="http://schemas.microsoft.com/office/drawing/2014/main" id="{A6DF1C3C-1903-4144-B7D0-681E3CB01C35}"/>
                </a:ext>
              </a:extLst>
            </xdr:cNvPr>
            <xdr:cNvSpPr/>
          </xdr:nvSpPr>
          <xdr:spPr>
            <a:xfrm rot="5400000">
              <a:off x="2744765" y="2769590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7" name="Ligebenet trekant 36">
              <a:extLst>
                <a:ext uri="{FF2B5EF4-FFF2-40B4-BE49-F238E27FC236}">
                  <a16:creationId xmlns:a16="http://schemas.microsoft.com/office/drawing/2014/main" id="{D615D64C-4EAA-4389-B6AD-76D62572F082}"/>
                </a:ext>
              </a:extLst>
            </xdr:cNvPr>
            <xdr:cNvSpPr/>
          </xdr:nvSpPr>
          <xdr:spPr>
            <a:xfrm rot="16200000" flipH="1">
              <a:off x="1944348" y="3160431"/>
              <a:ext cx="713740" cy="356235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8" name="Ligebenet trekant 37">
              <a:extLst>
                <a:ext uri="{FF2B5EF4-FFF2-40B4-BE49-F238E27FC236}">
                  <a16:creationId xmlns:a16="http://schemas.microsoft.com/office/drawing/2014/main" id="{C5F12D74-2B3E-4BC8-A484-13BEB8F6BFBA}"/>
                </a:ext>
              </a:extLst>
            </xdr:cNvPr>
            <xdr:cNvSpPr/>
          </xdr:nvSpPr>
          <xdr:spPr>
            <a:xfrm rot="16200000" flipH="1">
              <a:off x="2354876" y="2770138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9" name="Ligebenet trekant 38">
              <a:extLst>
                <a:ext uri="{FF2B5EF4-FFF2-40B4-BE49-F238E27FC236}">
                  <a16:creationId xmlns:a16="http://schemas.microsoft.com/office/drawing/2014/main" id="{063552E2-D38B-41DC-ADEB-799FCCF47D4C}"/>
                </a:ext>
              </a:extLst>
            </xdr:cNvPr>
            <xdr:cNvSpPr/>
          </xdr:nvSpPr>
          <xdr:spPr>
            <a:xfrm rot="16200000" flipH="1">
              <a:off x="2759736" y="2370680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40" name="Ligebenet trekant 39">
              <a:extLst>
                <a:ext uri="{FF2B5EF4-FFF2-40B4-BE49-F238E27FC236}">
                  <a16:creationId xmlns:a16="http://schemas.microsoft.com/office/drawing/2014/main" id="{2F0D9577-27AC-47B6-99F1-747D73F8EC61}"/>
                </a:ext>
              </a:extLst>
            </xdr:cNvPr>
            <xdr:cNvSpPr/>
          </xdr:nvSpPr>
          <xdr:spPr>
            <a:xfrm rot="16200000" flipH="1">
              <a:off x="2360002" y="3551275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41" name="Ligebenet trekant 40">
              <a:extLst>
                <a:ext uri="{FF2B5EF4-FFF2-40B4-BE49-F238E27FC236}">
                  <a16:creationId xmlns:a16="http://schemas.microsoft.com/office/drawing/2014/main" id="{A6C33CC2-EAA9-4462-848E-8C70E2C7FBE3}"/>
                </a:ext>
              </a:extLst>
            </xdr:cNvPr>
            <xdr:cNvSpPr/>
          </xdr:nvSpPr>
          <xdr:spPr>
            <a:xfrm rot="16200000" flipH="1">
              <a:off x="2360003" y="4331971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</xdr:grpSp>
      <xdr:sp macro="" textlink="">
        <xdr:nvSpPr>
          <xdr:cNvPr id="32" name="Tekstfelt 13">
            <a:extLst>
              <a:ext uri="{FF2B5EF4-FFF2-40B4-BE49-F238E27FC236}">
                <a16:creationId xmlns:a16="http://schemas.microsoft.com/office/drawing/2014/main" id="{1602E8B1-F80B-4108-B326-0B5A99CA2A2A}"/>
              </a:ext>
            </a:extLst>
          </xdr:cNvPr>
          <xdr:cNvSpPr txBox="1"/>
        </xdr:nvSpPr>
        <xdr:spPr>
          <a:xfrm>
            <a:off x="1559129" y="1046384"/>
            <a:ext cx="1524638" cy="297180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>
              <a:lnSpc>
                <a:spcPts val="1200"/>
              </a:lnSpc>
            </a:pPr>
            <a:r>
              <a:rPr lang="da-DK" sz="1100" b="1">
                <a:solidFill>
                  <a:srgbClr val="0070C0"/>
                </a:solidFill>
                <a:effectLst/>
                <a:latin typeface="Arial Nova" panose="020B0804020202020204" pitchFamily="34" charset="0"/>
                <a:ea typeface="Microsoft GothicNeo Light" panose="020B0300000101010101" pitchFamily="34" charset="-127"/>
                <a:cs typeface="Aharoni" panose="02010803020104030203" pitchFamily="2" charset="-79"/>
              </a:rPr>
              <a:t>TOLDERLUND</a:t>
            </a:r>
            <a:endParaRPr lang="da-DK" sz="900">
              <a:effectLst/>
              <a:latin typeface="Verdana" panose="020B060403050404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47625</xdr:rowOff>
    </xdr:from>
    <xdr:to>
      <xdr:col>5</xdr:col>
      <xdr:colOff>619120</xdr:colOff>
      <xdr:row>4</xdr:row>
      <xdr:rowOff>116537</xdr:rowOff>
    </xdr:to>
    <xdr:grpSp>
      <xdr:nvGrpSpPr>
        <xdr:cNvPr id="16" name="Gruppe 15">
          <a:extLst>
            <a:ext uri="{FF2B5EF4-FFF2-40B4-BE49-F238E27FC236}">
              <a16:creationId xmlns:a16="http://schemas.microsoft.com/office/drawing/2014/main" id="{A4BCC20F-FE65-42E1-8E6D-C56E7550048A}"/>
            </a:ext>
          </a:extLst>
        </xdr:cNvPr>
        <xdr:cNvGrpSpPr/>
      </xdr:nvGrpSpPr>
      <xdr:grpSpPr>
        <a:xfrm>
          <a:off x="4657725" y="371475"/>
          <a:ext cx="1333495" cy="392762"/>
          <a:chOff x="1333499" y="781052"/>
          <a:chExt cx="1750268" cy="637569"/>
        </a:xfrm>
      </xdr:grpSpPr>
      <xdr:grpSp>
        <xdr:nvGrpSpPr>
          <xdr:cNvPr id="31" name="Gruppe 30">
            <a:extLst>
              <a:ext uri="{FF2B5EF4-FFF2-40B4-BE49-F238E27FC236}">
                <a16:creationId xmlns:a16="http://schemas.microsoft.com/office/drawing/2014/main" id="{490F50F9-AE43-43BA-B945-340DBF2A8A13}"/>
              </a:ext>
            </a:extLst>
          </xdr:cNvPr>
          <xdr:cNvGrpSpPr/>
        </xdr:nvGrpSpPr>
        <xdr:grpSpPr>
          <a:xfrm>
            <a:off x="1333499" y="781052"/>
            <a:ext cx="268657" cy="637569"/>
            <a:chOff x="2105024" y="2191610"/>
            <a:chExt cx="1189382" cy="2675031"/>
          </a:xfrm>
        </xdr:grpSpPr>
        <xdr:sp macro="" textlink="">
          <xdr:nvSpPr>
            <xdr:cNvPr id="33" name="Ligebenet trekant 32">
              <a:extLst>
                <a:ext uri="{FF2B5EF4-FFF2-40B4-BE49-F238E27FC236}">
                  <a16:creationId xmlns:a16="http://schemas.microsoft.com/office/drawing/2014/main" id="{0FD820A3-828C-4B12-8196-6DCAB04B7E45}"/>
                </a:ext>
              </a:extLst>
            </xdr:cNvPr>
            <xdr:cNvSpPr/>
          </xdr:nvSpPr>
          <xdr:spPr>
            <a:xfrm rot="5400000">
              <a:off x="1926661" y="3550658"/>
              <a:ext cx="713886" cy="35716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4" name="Ligebenet trekant 33">
              <a:extLst>
                <a:ext uri="{FF2B5EF4-FFF2-40B4-BE49-F238E27FC236}">
                  <a16:creationId xmlns:a16="http://schemas.microsoft.com/office/drawing/2014/main" id="{643559B6-A0CC-4030-9ADC-3883FF32C1D2}"/>
                </a:ext>
              </a:extLst>
            </xdr:cNvPr>
            <xdr:cNvSpPr/>
          </xdr:nvSpPr>
          <xdr:spPr>
            <a:xfrm rot="5400000">
              <a:off x="2335190" y="3169640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5" name="Ligebenet trekant 34">
              <a:extLst>
                <a:ext uri="{FF2B5EF4-FFF2-40B4-BE49-F238E27FC236}">
                  <a16:creationId xmlns:a16="http://schemas.microsoft.com/office/drawing/2014/main" id="{5042DA76-67AB-4746-A589-DEDBB415EB88}"/>
                </a:ext>
              </a:extLst>
            </xdr:cNvPr>
            <xdr:cNvSpPr/>
          </xdr:nvSpPr>
          <xdr:spPr>
            <a:xfrm rot="5400000">
              <a:off x="2336460" y="3940393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6" name="Ligebenet trekant 35">
              <a:extLst>
                <a:ext uri="{FF2B5EF4-FFF2-40B4-BE49-F238E27FC236}">
                  <a16:creationId xmlns:a16="http://schemas.microsoft.com/office/drawing/2014/main" id="{DADE1195-49D3-4FB2-8F0D-ABF1558DFCA4}"/>
                </a:ext>
              </a:extLst>
            </xdr:cNvPr>
            <xdr:cNvSpPr/>
          </xdr:nvSpPr>
          <xdr:spPr>
            <a:xfrm rot="5400000">
              <a:off x="2744765" y="2769590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7" name="Ligebenet trekant 36">
              <a:extLst>
                <a:ext uri="{FF2B5EF4-FFF2-40B4-BE49-F238E27FC236}">
                  <a16:creationId xmlns:a16="http://schemas.microsoft.com/office/drawing/2014/main" id="{A2DBD878-B728-4FFD-A632-FD8EFEEE9EB5}"/>
                </a:ext>
              </a:extLst>
            </xdr:cNvPr>
            <xdr:cNvSpPr/>
          </xdr:nvSpPr>
          <xdr:spPr>
            <a:xfrm rot="16200000" flipH="1">
              <a:off x="1944348" y="3160431"/>
              <a:ext cx="713740" cy="356235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8" name="Ligebenet trekant 37">
              <a:extLst>
                <a:ext uri="{FF2B5EF4-FFF2-40B4-BE49-F238E27FC236}">
                  <a16:creationId xmlns:a16="http://schemas.microsoft.com/office/drawing/2014/main" id="{A17484D3-24B8-48DE-8680-38EFD9DF22C5}"/>
                </a:ext>
              </a:extLst>
            </xdr:cNvPr>
            <xdr:cNvSpPr/>
          </xdr:nvSpPr>
          <xdr:spPr>
            <a:xfrm rot="16200000" flipH="1">
              <a:off x="2354876" y="2770138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39" name="Ligebenet trekant 38">
              <a:extLst>
                <a:ext uri="{FF2B5EF4-FFF2-40B4-BE49-F238E27FC236}">
                  <a16:creationId xmlns:a16="http://schemas.microsoft.com/office/drawing/2014/main" id="{6E2AB9C8-3B0E-46E5-8706-111F0E238D40}"/>
                </a:ext>
              </a:extLst>
            </xdr:cNvPr>
            <xdr:cNvSpPr/>
          </xdr:nvSpPr>
          <xdr:spPr>
            <a:xfrm rot="16200000" flipH="1">
              <a:off x="2759736" y="2370680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40" name="Ligebenet trekant 39">
              <a:extLst>
                <a:ext uri="{FF2B5EF4-FFF2-40B4-BE49-F238E27FC236}">
                  <a16:creationId xmlns:a16="http://schemas.microsoft.com/office/drawing/2014/main" id="{07D49004-B513-43AD-8FEF-4787192E5BA9}"/>
                </a:ext>
              </a:extLst>
            </xdr:cNvPr>
            <xdr:cNvSpPr/>
          </xdr:nvSpPr>
          <xdr:spPr>
            <a:xfrm rot="16200000" flipH="1">
              <a:off x="2360002" y="3551275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41" name="Ligebenet trekant 40">
              <a:extLst>
                <a:ext uri="{FF2B5EF4-FFF2-40B4-BE49-F238E27FC236}">
                  <a16:creationId xmlns:a16="http://schemas.microsoft.com/office/drawing/2014/main" id="{5170F76D-C2F8-4310-B035-458611CB6BB5}"/>
                </a:ext>
              </a:extLst>
            </xdr:cNvPr>
            <xdr:cNvSpPr/>
          </xdr:nvSpPr>
          <xdr:spPr>
            <a:xfrm rot="16200000" flipH="1">
              <a:off x="2360003" y="4331971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</xdr:grpSp>
      <xdr:sp macro="" textlink="">
        <xdr:nvSpPr>
          <xdr:cNvPr id="32" name="Tekstfelt 13">
            <a:extLst>
              <a:ext uri="{FF2B5EF4-FFF2-40B4-BE49-F238E27FC236}">
                <a16:creationId xmlns:a16="http://schemas.microsoft.com/office/drawing/2014/main" id="{7F4BAE2E-0EC7-440D-B78C-49EE4A4CA233}"/>
              </a:ext>
            </a:extLst>
          </xdr:cNvPr>
          <xdr:cNvSpPr txBox="1"/>
        </xdr:nvSpPr>
        <xdr:spPr>
          <a:xfrm>
            <a:off x="1559129" y="1046384"/>
            <a:ext cx="1524638" cy="297180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>
              <a:lnSpc>
                <a:spcPts val="1200"/>
              </a:lnSpc>
            </a:pPr>
            <a:r>
              <a:rPr lang="da-DK" sz="1100" b="1">
                <a:solidFill>
                  <a:srgbClr val="0070C0"/>
                </a:solidFill>
                <a:effectLst/>
                <a:latin typeface="Arial Nova" panose="020B0804020202020204" pitchFamily="34" charset="0"/>
                <a:ea typeface="Microsoft GothicNeo Light" panose="020B0300000101010101" pitchFamily="34" charset="-127"/>
                <a:cs typeface="Aharoni" panose="02010803020104030203" pitchFamily="2" charset="-79"/>
              </a:rPr>
              <a:t>TOLDERLUND</a:t>
            </a:r>
            <a:endParaRPr lang="da-DK" sz="900">
              <a:effectLst/>
              <a:latin typeface="Verdana" panose="020B060403050404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47625</xdr:rowOff>
    </xdr:from>
    <xdr:to>
      <xdr:col>5</xdr:col>
      <xdr:colOff>609595</xdr:colOff>
      <xdr:row>4</xdr:row>
      <xdr:rowOff>116537</xdr:rowOff>
    </xdr:to>
    <xdr:grpSp>
      <xdr:nvGrpSpPr>
        <xdr:cNvPr id="2" name="Gruppe 1">
          <a:extLst>
            <a:ext uri="{FF2B5EF4-FFF2-40B4-BE49-F238E27FC236}">
              <a16:creationId xmlns:a16="http://schemas.microsoft.com/office/drawing/2014/main" id="{0F8E9F5D-4C75-407C-BBFC-8D210DE740A5}"/>
            </a:ext>
          </a:extLst>
        </xdr:cNvPr>
        <xdr:cNvGrpSpPr/>
      </xdr:nvGrpSpPr>
      <xdr:grpSpPr>
        <a:xfrm>
          <a:off x="4657725" y="371475"/>
          <a:ext cx="1323970" cy="392762"/>
          <a:chOff x="1333499" y="781052"/>
          <a:chExt cx="1750268" cy="637569"/>
        </a:xfrm>
      </xdr:grpSpPr>
      <xdr:grpSp>
        <xdr:nvGrpSpPr>
          <xdr:cNvPr id="3" name="Gruppe 2">
            <a:extLst>
              <a:ext uri="{FF2B5EF4-FFF2-40B4-BE49-F238E27FC236}">
                <a16:creationId xmlns:a16="http://schemas.microsoft.com/office/drawing/2014/main" id="{2130DFC0-538C-4434-8B28-12F832AD5715}"/>
              </a:ext>
            </a:extLst>
          </xdr:cNvPr>
          <xdr:cNvGrpSpPr/>
        </xdr:nvGrpSpPr>
        <xdr:grpSpPr>
          <a:xfrm>
            <a:off x="1333499" y="781052"/>
            <a:ext cx="268657" cy="637569"/>
            <a:chOff x="2105024" y="2191610"/>
            <a:chExt cx="1189382" cy="2675031"/>
          </a:xfrm>
        </xdr:grpSpPr>
        <xdr:sp macro="" textlink="">
          <xdr:nvSpPr>
            <xdr:cNvPr id="5" name="Ligebenet trekant 4">
              <a:extLst>
                <a:ext uri="{FF2B5EF4-FFF2-40B4-BE49-F238E27FC236}">
                  <a16:creationId xmlns:a16="http://schemas.microsoft.com/office/drawing/2014/main" id="{963B59B9-940F-2306-E781-665336EE6232}"/>
                </a:ext>
              </a:extLst>
            </xdr:cNvPr>
            <xdr:cNvSpPr/>
          </xdr:nvSpPr>
          <xdr:spPr>
            <a:xfrm rot="5400000">
              <a:off x="1926661" y="3550658"/>
              <a:ext cx="713886" cy="35716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6" name="Ligebenet trekant 5">
              <a:extLst>
                <a:ext uri="{FF2B5EF4-FFF2-40B4-BE49-F238E27FC236}">
                  <a16:creationId xmlns:a16="http://schemas.microsoft.com/office/drawing/2014/main" id="{9BE91F1D-FE27-17DA-F0EE-69E5AC5E9C0D}"/>
                </a:ext>
              </a:extLst>
            </xdr:cNvPr>
            <xdr:cNvSpPr/>
          </xdr:nvSpPr>
          <xdr:spPr>
            <a:xfrm rot="5400000">
              <a:off x="2335190" y="3169640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7" name="Ligebenet trekant 6">
              <a:extLst>
                <a:ext uri="{FF2B5EF4-FFF2-40B4-BE49-F238E27FC236}">
                  <a16:creationId xmlns:a16="http://schemas.microsoft.com/office/drawing/2014/main" id="{27949B33-FB47-3D5A-9528-61B35BB9E005}"/>
                </a:ext>
              </a:extLst>
            </xdr:cNvPr>
            <xdr:cNvSpPr/>
          </xdr:nvSpPr>
          <xdr:spPr>
            <a:xfrm rot="5400000">
              <a:off x="2336460" y="3940393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8" name="Ligebenet trekant 7">
              <a:extLst>
                <a:ext uri="{FF2B5EF4-FFF2-40B4-BE49-F238E27FC236}">
                  <a16:creationId xmlns:a16="http://schemas.microsoft.com/office/drawing/2014/main" id="{7A016FA0-B542-6406-7D9A-0205EA0F53E1}"/>
                </a:ext>
              </a:extLst>
            </xdr:cNvPr>
            <xdr:cNvSpPr/>
          </xdr:nvSpPr>
          <xdr:spPr>
            <a:xfrm rot="5400000">
              <a:off x="2744765" y="2769590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9" name="Ligebenet trekant 8">
              <a:extLst>
                <a:ext uri="{FF2B5EF4-FFF2-40B4-BE49-F238E27FC236}">
                  <a16:creationId xmlns:a16="http://schemas.microsoft.com/office/drawing/2014/main" id="{A23F388A-5A42-FECB-C789-E1E230ED7B57}"/>
                </a:ext>
              </a:extLst>
            </xdr:cNvPr>
            <xdr:cNvSpPr/>
          </xdr:nvSpPr>
          <xdr:spPr>
            <a:xfrm rot="16200000" flipH="1">
              <a:off x="1944348" y="3160431"/>
              <a:ext cx="713740" cy="356235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0" name="Ligebenet trekant 9">
              <a:extLst>
                <a:ext uri="{FF2B5EF4-FFF2-40B4-BE49-F238E27FC236}">
                  <a16:creationId xmlns:a16="http://schemas.microsoft.com/office/drawing/2014/main" id="{2BB7015F-17E2-F188-8866-F4A433AFCFD6}"/>
                </a:ext>
              </a:extLst>
            </xdr:cNvPr>
            <xdr:cNvSpPr/>
          </xdr:nvSpPr>
          <xdr:spPr>
            <a:xfrm rot="16200000" flipH="1">
              <a:off x="2354876" y="2770138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1" name="Ligebenet trekant 10">
              <a:extLst>
                <a:ext uri="{FF2B5EF4-FFF2-40B4-BE49-F238E27FC236}">
                  <a16:creationId xmlns:a16="http://schemas.microsoft.com/office/drawing/2014/main" id="{B0EBDD0D-77E6-73E5-BFC1-7F62B270026E}"/>
                </a:ext>
              </a:extLst>
            </xdr:cNvPr>
            <xdr:cNvSpPr/>
          </xdr:nvSpPr>
          <xdr:spPr>
            <a:xfrm rot="16200000" flipH="1">
              <a:off x="2759736" y="2370680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2" name="Ligebenet trekant 11">
              <a:extLst>
                <a:ext uri="{FF2B5EF4-FFF2-40B4-BE49-F238E27FC236}">
                  <a16:creationId xmlns:a16="http://schemas.microsoft.com/office/drawing/2014/main" id="{B8EC1297-2BAA-1684-9B02-2749D92C494E}"/>
                </a:ext>
              </a:extLst>
            </xdr:cNvPr>
            <xdr:cNvSpPr/>
          </xdr:nvSpPr>
          <xdr:spPr>
            <a:xfrm rot="16200000" flipH="1">
              <a:off x="2360002" y="3551275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3" name="Ligebenet trekant 12">
              <a:extLst>
                <a:ext uri="{FF2B5EF4-FFF2-40B4-BE49-F238E27FC236}">
                  <a16:creationId xmlns:a16="http://schemas.microsoft.com/office/drawing/2014/main" id="{2487B69D-9738-0265-94E6-9E3AE70AA113}"/>
                </a:ext>
              </a:extLst>
            </xdr:cNvPr>
            <xdr:cNvSpPr/>
          </xdr:nvSpPr>
          <xdr:spPr>
            <a:xfrm rot="16200000" flipH="1">
              <a:off x="2360003" y="4331971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</xdr:grpSp>
      <xdr:sp macro="" textlink="">
        <xdr:nvSpPr>
          <xdr:cNvPr id="4" name="Tekstfelt 13">
            <a:extLst>
              <a:ext uri="{FF2B5EF4-FFF2-40B4-BE49-F238E27FC236}">
                <a16:creationId xmlns:a16="http://schemas.microsoft.com/office/drawing/2014/main" id="{4C5F12F1-73BA-0B25-611B-6B02DCF90474}"/>
              </a:ext>
            </a:extLst>
          </xdr:cNvPr>
          <xdr:cNvSpPr txBox="1"/>
        </xdr:nvSpPr>
        <xdr:spPr>
          <a:xfrm>
            <a:off x="1559129" y="1046384"/>
            <a:ext cx="1524638" cy="297180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>
              <a:lnSpc>
                <a:spcPts val="1200"/>
              </a:lnSpc>
            </a:pPr>
            <a:r>
              <a:rPr lang="da-DK" sz="1100" b="1">
                <a:solidFill>
                  <a:srgbClr val="0070C0"/>
                </a:solidFill>
                <a:effectLst/>
                <a:latin typeface="Arial Nova" panose="020B0804020202020204" pitchFamily="34" charset="0"/>
                <a:ea typeface="Microsoft GothicNeo Light" panose="020B0300000101010101" pitchFamily="34" charset="-127"/>
                <a:cs typeface="Aharoni" panose="02010803020104030203" pitchFamily="2" charset="-79"/>
              </a:rPr>
              <a:t>TOLDERLUND</a:t>
            </a:r>
            <a:endParaRPr lang="da-DK" sz="900">
              <a:effectLst/>
              <a:latin typeface="Verdana" panose="020B060403050404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47625</xdr:rowOff>
    </xdr:from>
    <xdr:to>
      <xdr:col>5</xdr:col>
      <xdr:colOff>609595</xdr:colOff>
      <xdr:row>4</xdr:row>
      <xdr:rowOff>116537</xdr:rowOff>
    </xdr:to>
    <xdr:grpSp>
      <xdr:nvGrpSpPr>
        <xdr:cNvPr id="2" name="Gruppe 1">
          <a:extLst>
            <a:ext uri="{FF2B5EF4-FFF2-40B4-BE49-F238E27FC236}">
              <a16:creationId xmlns:a16="http://schemas.microsoft.com/office/drawing/2014/main" id="{D1F2E31D-5C1A-4DD2-ABBE-68CE8C92E7FA}"/>
            </a:ext>
          </a:extLst>
        </xdr:cNvPr>
        <xdr:cNvGrpSpPr/>
      </xdr:nvGrpSpPr>
      <xdr:grpSpPr>
        <a:xfrm>
          <a:off x="4657725" y="371475"/>
          <a:ext cx="1323970" cy="392762"/>
          <a:chOff x="1333499" y="781052"/>
          <a:chExt cx="1750268" cy="637569"/>
        </a:xfrm>
      </xdr:grpSpPr>
      <xdr:grpSp>
        <xdr:nvGrpSpPr>
          <xdr:cNvPr id="3" name="Gruppe 2">
            <a:extLst>
              <a:ext uri="{FF2B5EF4-FFF2-40B4-BE49-F238E27FC236}">
                <a16:creationId xmlns:a16="http://schemas.microsoft.com/office/drawing/2014/main" id="{1FD5F48A-86B8-FAC2-D54F-70C3BDD29EE5}"/>
              </a:ext>
            </a:extLst>
          </xdr:cNvPr>
          <xdr:cNvGrpSpPr/>
        </xdr:nvGrpSpPr>
        <xdr:grpSpPr>
          <a:xfrm>
            <a:off x="1333499" y="781052"/>
            <a:ext cx="268657" cy="637569"/>
            <a:chOff x="2105024" y="2191610"/>
            <a:chExt cx="1189382" cy="2675031"/>
          </a:xfrm>
        </xdr:grpSpPr>
        <xdr:sp macro="" textlink="">
          <xdr:nvSpPr>
            <xdr:cNvPr id="5" name="Ligebenet trekant 4">
              <a:extLst>
                <a:ext uri="{FF2B5EF4-FFF2-40B4-BE49-F238E27FC236}">
                  <a16:creationId xmlns:a16="http://schemas.microsoft.com/office/drawing/2014/main" id="{44380AF0-DBAC-4B60-0EBA-14277BCF7FF9}"/>
                </a:ext>
              </a:extLst>
            </xdr:cNvPr>
            <xdr:cNvSpPr/>
          </xdr:nvSpPr>
          <xdr:spPr>
            <a:xfrm rot="5400000">
              <a:off x="1926661" y="3550658"/>
              <a:ext cx="713886" cy="35716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6" name="Ligebenet trekant 5">
              <a:extLst>
                <a:ext uri="{FF2B5EF4-FFF2-40B4-BE49-F238E27FC236}">
                  <a16:creationId xmlns:a16="http://schemas.microsoft.com/office/drawing/2014/main" id="{F26C5090-D482-7024-82D7-50D35E814DC1}"/>
                </a:ext>
              </a:extLst>
            </xdr:cNvPr>
            <xdr:cNvSpPr/>
          </xdr:nvSpPr>
          <xdr:spPr>
            <a:xfrm rot="5400000">
              <a:off x="2335190" y="3169640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7" name="Ligebenet trekant 6">
              <a:extLst>
                <a:ext uri="{FF2B5EF4-FFF2-40B4-BE49-F238E27FC236}">
                  <a16:creationId xmlns:a16="http://schemas.microsoft.com/office/drawing/2014/main" id="{6780F17E-61C9-DA04-51E3-4A1E13907B40}"/>
                </a:ext>
              </a:extLst>
            </xdr:cNvPr>
            <xdr:cNvSpPr/>
          </xdr:nvSpPr>
          <xdr:spPr>
            <a:xfrm rot="5400000">
              <a:off x="2336460" y="3940393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8" name="Ligebenet trekant 7">
              <a:extLst>
                <a:ext uri="{FF2B5EF4-FFF2-40B4-BE49-F238E27FC236}">
                  <a16:creationId xmlns:a16="http://schemas.microsoft.com/office/drawing/2014/main" id="{4810CAE9-CE04-9C9A-21DC-6BEB8C2C2630}"/>
                </a:ext>
              </a:extLst>
            </xdr:cNvPr>
            <xdr:cNvSpPr/>
          </xdr:nvSpPr>
          <xdr:spPr>
            <a:xfrm rot="5400000">
              <a:off x="2744765" y="2769590"/>
              <a:ext cx="713740" cy="35687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9" name="Ligebenet trekant 8">
              <a:extLst>
                <a:ext uri="{FF2B5EF4-FFF2-40B4-BE49-F238E27FC236}">
                  <a16:creationId xmlns:a16="http://schemas.microsoft.com/office/drawing/2014/main" id="{19CE36F7-043E-9CBC-1038-325DA5A38E7E}"/>
                </a:ext>
              </a:extLst>
            </xdr:cNvPr>
            <xdr:cNvSpPr/>
          </xdr:nvSpPr>
          <xdr:spPr>
            <a:xfrm rot="16200000" flipH="1">
              <a:off x="1944348" y="3160431"/>
              <a:ext cx="713740" cy="356235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0" name="Ligebenet trekant 9">
              <a:extLst>
                <a:ext uri="{FF2B5EF4-FFF2-40B4-BE49-F238E27FC236}">
                  <a16:creationId xmlns:a16="http://schemas.microsoft.com/office/drawing/2014/main" id="{A8A68433-3FDD-F789-4BA9-5C7ADBF7FD6B}"/>
                </a:ext>
              </a:extLst>
            </xdr:cNvPr>
            <xdr:cNvSpPr/>
          </xdr:nvSpPr>
          <xdr:spPr>
            <a:xfrm rot="16200000" flipH="1">
              <a:off x="2354876" y="2770138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1" name="Ligebenet trekant 10">
              <a:extLst>
                <a:ext uri="{FF2B5EF4-FFF2-40B4-BE49-F238E27FC236}">
                  <a16:creationId xmlns:a16="http://schemas.microsoft.com/office/drawing/2014/main" id="{45015CB1-5385-0DF5-D1B7-EC2596EEDB0E}"/>
                </a:ext>
              </a:extLst>
            </xdr:cNvPr>
            <xdr:cNvSpPr/>
          </xdr:nvSpPr>
          <xdr:spPr>
            <a:xfrm rot="16200000" flipH="1">
              <a:off x="2759736" y="2370680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2" name="Ligebenet trekant 11">
              <a:extLst>
                <a:ext uri="{FF2B5EF4-FFF2-40B4-BE49-F238E27FC236}">
                  <a16:creationId xmlns:a16="http://schemas.microsoft.com/office/drawing/2014/main" id="{CDF1C720-C99A-1DE3-6339-19EE7758B5AA}"/>
                </a:ext>
              </a:extLst>
            </xdr:cNvPr>
            <xdr:cNvSpPr/>
          </xdr:nvSpPr>
          <xdr:spPr>
            <a:xfrm rot="16200000" flipH="1">
              <a:off x="2360002" y="3551275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  <xdr:sp macro="" textlink="">
          <xdr:nvSpPr>
            <xdr:cNvPr id="13" name="Ligebenet trekant 12">
              <a:extLst>
                <a:ext uri="{FF2B5EF4-FFF2-40B4-BE49-F238E27FC236}">
                  <a16:creationId xmlns:a16="http://schemas.microsoft.com/office/drawing/2014/main" id="{A0E7B36F-BF46-D02F-9B5D-45B7434CDEB4}"/>
                </a:ext>
              </a:extLst>
            </xdr:cNvPr>
            <xdr:cNvSpPr/>
          </xdr:nvSpPr>
          <xdr:spPr>
            <a:xfrm rot="16200000" flipH="1">
              <a:off x="2360003" y="4331971"/>
              <a:ext cx="713740" cy="355600"/>
            </a:xfrm>
            <a:prstGeom prst="triangle">
              <a:avLst/>
            </a:prstGeom>
            <a:solidFill>
              <a:srgbClr val="0070C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da-DK"/>
            </a:p>
          </xdr:txBody>
        </xdr:sp>
      </xdr:grpSp>
      <xdr:sp macro="" textlink="">
        <xdr:nvSpPr>
          <xdr:cNvPr id="4" name="Tekstfelt 13">
            <a:extLst>
              <a:ext uri="{FF2B5EF4-FFF2-40B4-BE49-F238E27FC236}">
                <a16:creationId xmlns:a16="http://schemas.microsoft.com/office/drawing/2014/main" id="{EC06F326-7CDC-6D19-C9BB-5B92C5B99ADA}"/>
              </a:ext>
            </a:extLst>
          </xdr:cNvPr>
          <xdr:cNvSpPr txBox="1"/>
        </xdr:nvSpPr>
        <xdr:spPr>
          <a:xfrm>
            <a:off x="1559129" y="1046384"/>
            <a:ext cx="1524638" cy="297180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>
              <a:lnSpc>
                <a:spcPts val="1200"/>
              </a:lnSpc>
            </a:pPr>
            <a:r>
              <a:rPr lang="da-DK" sz="1100" b="1">
                <a:solidFill>
                  <a:srgbClr val="0070C0"/>
                </a:solidFill>
                <a:effectLst/>
                <a:latin typeface="Arial Nova" panose="020B0804020202020204" pitchFamily="34" charset="0"/>
                <a:ea typeface="Microsoft GothicNeo Light" panose="020B0300000101010101" pitchFamily="34" charset="-127"/>
                <a:cs typeface="Aharoni" panose="02010803020104030203" pitchFamily="2" charset="-79"/>
              </a:rPr>
              <a:t>TOLDERLUND</a:t>
            </a:r>
            <a:endParaRPr lang="da-DK" sz="900">
              <a:effectLst/>
              <a:latin typeface="Verdana" panose="020B060403050404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64707</xdr:colOff>
      <xdr:row>2</xdr:row>
      <xdr:rowOff>57150</xdr:rowOff>
    </xdr:from>
    <xdr:to>
      <xdr:col>5</xdr:col>
      <xdr:colOff>971551</xdr:colOff>
      <xdr:row>4</xdr:row>
      <xdr:rowOff>151765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22432" y="390525"/>
          <a:ext cx="906844" cy="4184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64707</xdr:colOff>
      <xdr:row>2</xdr:row>
      <xdr:rowOff>57150</xdr:rowOff>
    </xdr:from>
    <xdr:to>
      <xdr:col>5</xdr:col>
      <xdr:colOff>971551</xdr:colOff>
      <xdr:row>4</xdr:row>
      <xdr:rowOff>151765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22432" y="390525"/>
          <a:ext cx="906844" cy="4184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64707</xdr:colOff>
      <xdr:row>2</xdr:row>
      <xdr:rowOff>57150</xdr:rowOff>
    </xdr:from>
    <xdr:to>
      <xdr:col>5</xdr:col>
      <xdr:colOff>971551</xdr:colOff>
      <xdr:row>4</xdr:row>
      <xdr:rowOff>151765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22432" y="390525"/>
          <a:ext cx="906844" cy="4184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64707</xdr:colOff>
      <xdr:row>2</xdr:row>
      <xdr:rowOff>57150</xdr:rowOff>
    </xdr:from>
    <xdr:to>
      <xdr:col>5</xdr:col>
      <xdr:colOff>971551</xdr:colOff>
      <xdr:row>4</xdr:row>
      <xdr:rowOff>151765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22432" y="390525"/>
          <a:ext cx="906844" cy="4184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64707</xdr:colOff>
      <xdr:row>2</xdr:row>
      <xdr:rowOff>57150</xdr:rowOff>
    </xdr:from>
    <xdr:to>
      <xdr:col>5</xdr:col>
      <xdr:colOff>971551</xdr:colOff>
      <xdr:row>4</xdr:row>
      <xdr:rowOff>151765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22432" y="390525"/>
          <a:ext cx="906844" cy="4184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"/>
  <sheetViews>
    <sheetView tabSelected="1" zoomScaleNormal="100" zoomScaleSheetLayoutView="100" workbookViewId="0">
      <selection activeCell="P11" sqref="P11"/>
    </sheetView>
  </sheetViews>
  <sheetFormatPr defaultColWidth="9" defaultRowHeight="12.75" x14ac:dyDescent="0.2"/>
  <cols>
    <col min="1" max="1" width="9.7109375" style="9" customWidth="1"/>
    <col min="2" max="3" width="5" style="9" customWidth="1"/>
    <col min="4" max="4" width="35.7109375" style="9" customWidth="1"/>
    <col min="5" max="5" width="14.7109375" style="9" customWidth="1"/>
    <col min="6" max="6" width="5" style="9" customWidth="1"/>
    <col min="7" max="7" width="18.140625" style="9" customWidth="1"/>
    <col min="8" max="8" width="2.42578125" style="9" customWidth="1"/>
  </cols>
  <sheetData>
    <row r="1" spans="1:8" ht="12.75" customHeight="1" x14ac:dyDescent="0.2">
      <c r="A1" s="54" t="s">
        <v>29</v>
      </c>
      <c r="B1" s="54"/>
      <c r="C1" s="54"/>
      <c r="D1" s="54"/>
      <c r="E1" s="54"/>
      <c r="F1" s="54"/>
      <c r="G1" s="54"/>
      <c r="H1" s="54"/>
    </row>
    <row r="2" spans="1:8" ht="13.5" thickBot="1" x14ac:dyDescent="0.25">
      <c r="A2" s="55"/>
      <c r="B2" s="55"/>
      <c r="C2" s="55"/>
      <c r="D2" s="55"/>
      <c r="E2" s="55"/>
      <c r="F2" s="55"/>
      <c r="G2" s="55"/>
      <c r="H2" s="55"/>
    </row>
    <row r="3" spans="1:8" ht="12.75" customHeight="1" thickTop="1" x14ac:dyDescent="0.2">
      <c r="A3" s="4" t="s">
        <v>40</v>
      </c>
      <c r="B3" s="44" t="s">
        <v>295</v>
      </c>
      <c r="C3" s="44"/>
      <c r="D3" s="44"/>
      <c r="E3" s="5"/>
      <c r="F3" s="5"/>
      <c r="G3" s="4"/>
    </row>
    <row r="4" spans="1:8" ht="12.75" customHeight="1" x14ac:dyDescent="0.2">
      <c r="A4" s="4" t="s">
        <v>41</v>
      </c>
      <c r="B4" s="9" t="s">
        <v>296</v>
      </c>
      <c r="E4" s="5"/>
      <c r="F4" s="5"/>
      <c r="G4" s="4"/>
    </row>
    <row r="5" spans="1:8" ht="12.75" customHeight="1" x14ac:dyDescent="0.2">
      <c r="A5" s="4" t="s">
        <v>42</v>
      </c>
      <c r="B5" s="9" t="s">
        <v>297</v>
      </c>
      <c r="E5" s="5"/>
      <c r="F5" s="5"/>
      <c r="G5" s="4"/>
    </row>
    <row r="6" spans="1:8" x14ac:dyDescent="0.2">
      <c r="A6" s="6" t="s">
        <v>43</v>
      </c>
      <c r="B6" s="57" t="s">
        <v>355</v>
      </c>
      <c r="C6" s="57"/>
      <c r="D6" s="57"/>
      <c r="E6" s="7"/>
      <c r="F6" s="7" t="s">
        <v>284</v>
      </c>
      <c r="G6" s="6" t="s">
        <v>288</v>
      </c>
      <c r="H6" s="10"/>
    </row>
    <row r="7" spans="1:8" ht="13.5" thickBot="1" x14ac:dyDescent="0.25">
      <c r="A7" s="4"/>
      <c r="B7" s="58"/>
      <c r="C7" s="58"/>
      <c r="D7" s="58"/>
      <c r="E7" s="5"/>
      <c r="F7" s="5" t="s">
        <v>283</v>
      </c>
      <c r="G7" s="46">
        <v>45523</v>
      </c>
      <c r="H7" s="12"/>
    </row>
    <row r="8" spans="1:8" ht="14.25" customHeight="1" thickTop="1" x14ac:dyDescent="0.2">
      <c r="A8" s="13"/>
      <c r="B8" s="56"/>
      <c r="C8" s="56"/>
      <c r="D8" s="56"/>
      <c r="E8" s="56"/>
      <c r="F8" s="56"/>
      <c r="G8" s="56"/>
      <c r="H8" s="14"/>
    </row>
    <row r="9" spans="1:8" ht="26.25" customHeight="1" x14ac:dyDescent="0.2">
      <c r="A9" s="15" t="s">
        <v>0</v>
      </c>
      <c r="B9" s="51" t="s">
        <v>438</v>
      </c>
      <c r="C9" s="51"/>
      <c r="D9" s="51"/>
      <c r="E9" s="51"/>
      <c r="F9" s="51"/>
      <c r="G9" s="51"/>
      <c r="H9" s="14"/>
    </row>
    <row r="10" spans="1:8" x14ac:dyDescent="0.2">
      <c r="A10" s="16"/>
      <c r="B10" s="51"/>
      <c r="C10" s="51"/>
      <c r="D10" s="51"/>
      <c r="E10" s="51"/>
      <c r="F10" s="51"/>
      <c r="G10" s="51"/>
      <c r="H10" s="14"/>
    </row>
    <row r="11" spans="1:8" x14ac:dyDescent="0.2">
      <c r="A11" s="16"/>
      <c r="B11" s="51" t="s">
        <v>1</v>
      </c>
      <c r="C11" s="51"/>
      <c r="D11" s="51"/>
      <c r="E11" s="51"/>
      <c r="F11" s="51"/>
      <c r="G11" s="51"/>
      <c r="H11" s="14"/>
    </row>
    <row r="12" spans="1:8" x14ac:dyDescent="0.2">
      <c r="A12" s="16"/>
      <c r="B12" s="51"/>
      <c r="C12" s="51"/>
      <c r="D12" s="51"/>
      <c r="E12" s="51"/>
      <c r="F12" s="51"/>
      <c r="G12" s="51"/>
      <c r="H12" s="14"/>
    </row>
    <row r="13" spans="1:8" x14ac:dyDescent="0.2">
      <c r="A13" s="16"/>
      <c r="B13" s="51" t="s">
        <v>2</v>
      </c>
      <c r="C13" s="51"/>
      <c r="D13" s="51"/>
      <c r="E13" s="51"/>
      <c r="F13" s="51"/>
      <c r="G13" s="51"/>
      <c r="H13" s="14"/>
    </row>
    <row r="14" spans="1:8" x14ac:dyDescent="0.2">
      <c r="A14" s="16"/>
      <c r="B14" s="51"/>
      <c r="C14" s="51"/>
      <c r="D14" s="51"/>
      <c r="E14" s="51"/>
      <c r="F14" s="51"/>
      <c r="G14" s="51"/>
      <c r="H14" s="14"/>
    </row>
    <row r="15" spans="1:8" x14ac:dyDescent="0.2">
      <c r="A15" s="16"/>
      <c r="B15" s="51" t="s">
        <v>3</v>
      </c>
      <c r="C15" s="51"/>
      <c r="D15" s="51"/>
      <c r="E15" s="51"/>
      <c r="F15" s="51"/>
      <c r="G15" s="51"/>
      <c r="H15" s="14"/>
    </row>
    <row r="16" spans="1:8" x14ac:dyDescent="0.2">
      <c r="A16" s="17"/>
      <c r="B16" s="52"/>
      <c r="C16" s="52"/>
      <c r="D16" s="52"/>
      <c r="E16" s="52"/>
      <c r="F16" s="52"/>
      <c r="G16" s="52"/>
      <c r="H16" s="18"/>
    </row>
    <row r="17" spans="1:13" x14ac:dyDescent="0.2">
      <c r="A17" s="16"/>
      <c r="B17" s="53"/>
      <c r="C17" s="53"/>
      <c r="D17" s="53"/>
      <c r="E17" s="53"/>
      <c r="F17" s="11"/>
      <c r="G17" s="11"/>
      <c r="H17" s="14"/>
    </row>
    <row r="18" spans="1:13" ht="25.7" customHeight="1" x14ac:dyDescent="0.2">
      <c r="A18" s="15" t="s">
        <v>4</v>
      </c>
      <c r="B18" s="51" t="s">
        <v>5</v>
      </c>
      <c r="C18" s="51"/>
      <c r="D18" s="51"/>
      <c r="E18" s="51"/>
      <c r="F18" s="11"/>
      <c r="G18" s="11"/>
      <c r="H18" s="14"/>
    </row>
    <row r="19" spans="1:13" x14ac:dyDescent="0.2">
      <c r="A19" s="16"/>
      <c r="B19" s="51"/>
      <c r="C19" s="51"/>
      <c r="D19" s="51"/>
      <c r="E19" s="51"/>
      <c r="F19" s="11"/>
      <c r="G19" s="11"/>
      <c r="H19" s="14"/>
    </row>
    <row r="20" spans="1:13" x14ac:dyDescent="0.2">
      <c r="A20" s="16"/>
      <c r="B20" s="59" t="s">
        <v>6</v>
      </c>
      <c r="C20" s="59"/>
      <c r="D20" s="59" t="s">
        <v>7</v>
      </c>
      <c r="E20" s="59"/>
      <c r="F20" s="11"/>
      <c r="G20" s="11"/>
      <c r="H20" s="14"/>
      <c r="J20" s="2"/>
      <c r="K20" s="2"/>
      <c r="L20" s="2"/>
      <c r="M20" s="2"/>
    </row>
    <row r="21" spans="1:13" x14ac:dyDescent="0.2">
      <c r="A21" s="16"/>
      <c r="B21" s="51"/>
      <c r="C21" s="51"/>
      <c r="D21" s="51"/>
      <c r="E21" s="51"/>
      <c r="F21" s="11"/>
      <c r="G21" s="11"/>
      <c r="H21" s="14"/>
      <c r="J21" s="1"/>
    </row>
    <row r="22" spans="1:13" x14ac:dyDescent="0.2">
      <c r="A22" s="16"/>
      <c r="B22" s="60">
        <v>1</v>
      </c>
      <c r="C22" s="60"/>
      <c r="D22" s="51" t="s">
        <v>299</v>
      </c>
      <c r="E22" s="51"/>
      <c r="F22" s="11" t="s">
        <v>8</v>
      </c>
      <c r="G22" s="19"/>
      <c r="H22" s="14"/>
    </row>
    <row r="23" spans="1:13" x14ac:dyDescent="0.2">
      <c r="A23" s="16"/>
      <c r="B23" s="61"/>
      <c r="C23" s="61"/>
      <c r="D23" s="61"/>
      <c r="E23" s="61"/>
      <c r="F23" s="11"/>
      <c r="G23" s="19"/>
      <c r="H23" s="14"/>
    </row>
    <row r="24" spans="1:13" x14ac:dyDescent="0.2">
      <c r="A24" s="16"/>
      <c r="B24" s="60">
        <v>2</v>
      </c>
      <c r="C24" s="60"/>
      <c r="D24" s="51" t="s">
        <v>422</v>
      </c>
      <c r="E24" s="51"/>
      <c r="F24" s="11" t="s">
        <v>8</v>
      </c>
      <c r="G24" s="19"/>
      <c r="H24" s="14"/>
    </row>
    <row r="25" spans="1:13" x14ac:dyDescent="0.2">
      <c r="A25" s="16"/>
      <c r="B25" s="61"/>
      <c r="C25" s="61"/>
      <c r="D25" s="61"/>
      <c r="E25" s="61"/>
      <c r="F25" s="11"/>
      <c r="G25" s="19"/>
      <c r="H25" s="14"/>
    </row>
    <row r="26" spans="1:13" x14ac:dyDescent="0.2">
      <c r="A26" s="16"/>
      <c r="B26" s="60">
        <v>3</v>
      </c>
      <c r="C26" s="60"/>
      <c r="D26" s="60" t="s">
        <v>298</v>
      </c>
      <c r="E26" s="60"/>
      <c r="F26" s="11" t="s">
        <v>8</v>
      </c>
      <c r="G26" s="19"/>
      <c r="H26" s="14"/>
    </row>
    <row r="27" spans="1:13" x14ac:dyDescent="0.2">
      <c r="A27" s="16"/>
      <c r="B27" s="60"/>
      <c r="C27" s="60"/>
      <c r="D27" s="51"/>
      <c r="E27" s="51"/>
      <c r="F27" s="11"/>
      <c r="G27" s="19"/>
      <c r="H27" s="14"/>
    </row>
    <row r="28" spans="1:13" ht="29.25" customHeight="1" x14ac:dyDescent="0.2">
      <c r="A28" s="16"/>
      <c r="B28" s="60"/>
      <c r="C28" s="60"/>
      <c r="D28" s="60" t="s">
        <v>291</v>
      </c>
      <c r="E28" s="60"/>
      <c r="F28" s="11"/>
      <c r="G28" s="19"/>
      <c r="H28" s="14"/>
    </row>
    <row r="29" spans="1:13" hidden="1" x14ac:dyDescent="0.2">
      <c r="A29" s="16"/>
      <c r="B29" s="60">
        <v>7</v>
      </c>
      <c r="C29" s="60"/>
      <c r="D29" s="51" t="s">
        <v>35</v>
      </c>
      <c r="E29" s="51"/>
      <c r="F29" s="11" t="s">
        <v>8</v>
      </c>
      <c r="G29" s="19" t="e">
        <f>+#REF!</f>
        <v>#REF!</v>
      </c>
      <c r="H29" s="14"/>
    </row>
    <row r="30" spans="1:13" hidden="1" x14ac:dyDescent="0.2">
      <c r="A30" s="16"/>
      <c r="B30" s="60"/>
      <c r="C30" s="60"/>
      <c r="D30" s="51"/>
      <c r="E30" s="51"/>
      <c r="F30" s="11"/>
      <c r="G30" s="19"/>
      <c r="H30" s="14"/>
    </row>
    <row r="31" spans="1:13" hidden="1" x14ac:dyDescent="0.2">
      <c r="A31" s="16"/>
      <c r="B31" s="21">
        <v>8</v>
      </c>
      <c r="C31" s="21"/>
      <c r="D31" s="11" t="s">
        <v>36</v>
      </c>
      <c r="E31" s="11"/>
      <c r="F31" s="11" t="s">
        <v>8</v>
      </c>
      <c r="G31" s="19" t="e">
        <f>+#REF!</f>
        <v>#REF!</v>
      </c>
      <c r="H31" s="14"/>
    </row>
    <row r="32" spans="1:13" hidden="1" x14ac:dyDescent="0.2">
      <c r="A32" s="16"/>
      <c r="B32" s="21"/>
      <c r="C32" s="21"/>
      <c r="D32" s="11"/>
      <c r="E32" s="11"/>
      <c r="F32" s="11"/>
      <c r="G32" s="19"/>
      <c r="H32" s="14"/>
    </row>
    <row r="33" spans="1:8" hidden="1" x14ac:dyDescent="0.2">
      <c r="A33" s="16"/>
      <c r="B33" s="21">
        <v>9</v>
      </c>
      <c r="C33" s="21"/>
      <c r="D33" s="11" t="s">
        <v>37</v>
      </c>
      <c r="E33" s="11"/>
      <c r="F33" s="11" t="s">
        <v>8</v>
      </c>
      <c r="G33" s="19" t="e">
        <f>+#REF!</f>
        <v>#REF!</v>
      </c>
      <c r="H33" s="14"/>
    </row>
    <row r="34" spans="1:8" hidden="1" x14ac:dyDescent="0.2">
      <c r="A34" s="16"/>
      <c r="B34" s="21"/>
      <c r="C34" s="21"/>
      <c r="D34" s="11"/>
      <c r="E34" s="11"/>
      <c r="F34" s="11"/>
      <c r="G34" s="19"/>
      <c r="H34" s="14"/>
    </row>
    <row r="35" spans="1:8" hidden="1" x14ac:dyDescent="0.2">
      <c r="A35" s="16"/>
      <c r="B35" s="60">
        <v>10</v>
      </c>
      <c r="C35" s="60"/>
      <c r="D35" s="51" t="s">
        <v>38</v>
      </c>
      <c r="E35" s="51"/>
      <c r="F35" s="22" t="s">
        <v>8</v>
      </c>
      <c r="G35" s="40" t="e">
        <f>+#REF!</f>
        <v>#REF!</v>
      </c>
      <c r="H35" s="14"/>
    </row>
    <row r="36" spans="1:8" x14ac:dyDescent="0.2">
      <c r="A36" s="16"/>
      <c r="B36" s="51"/>
      <c r="C36" s="51"/>
      <c r="D36" s="51"/>
      <c r="E36" s="51"/>
      <c r="F36" s="11"/>
      <c r="G36" s="20"/>
      <c r="H36" s="14"/>
    </row>
    <row r="37" spans="1:8" ht="13.5" thickBot="1" x14ac:dyDescent="0.25">
      <c r="A37" s="16"/>
      <c r="B37" s="51"/>
      <c r="C37" s="51"/>
      <c r="D37" s="59" t="s">
        <v>9</v>
      </c>
      <c r="E37" s="59"/>
      <c r="F37" s="23" t="s">
        <v>8</v>
      </c>
      <c r="G37" s="24"/>
      <c r="H37" s="14"/>
    </row>
    <row r="38" spans="1:8" ht="13.5" thickTop="1" x14ac:dyDescent="0.2">
      <c r="A38" s="16"/>
      <c r="B38" s="11"/>
      <c r="C38" s="11"/>
      <c r="D38" s="4"/>
      <c r="E38" s="4"/>
      <c r="F38" s="4"/>
      <c r="G38" s="11"/>
      <c r="H38" s="14"/>
    </row>
    <row r="39" spans="1:8" ht="31.5" customHeight="1" x14ac:dyDescent="0.2">
      <c r="A39" s="16"/>
      <c r="B39" s="51"/>
      <c r="C39" s="51"/>
      <c r="D39" s="60"/>
      <c r="E39" s="60"/>
      <c r="F39" s="41"/>
      <c r="G39" s="11"/>
      <c r="H39" s="14"/>
    </row>
    <row r="40" spans="1:8" x14ac:dyDescent="0.2">
      <c r="A40" s="62"/>
      <c r="B40" s="51"/>
      <c r="C40" s="51"/>
      <c r="D40" s="51"/>
      <c r="E40" s="51"/>
      <c r="F40" s="51"/>
      <c r="G40" s="51"/>
      <c r="H40" s="14"/>
    </row>
    <row r="41" spans="1:8" x14ac:dyDescent="0.2">
      <c r="A41" s="62"/>
      <c r="B41" s="60" t="s">
        <v>343</v>
      </c>
      <c r="C41" s="60"/>
      <c r="D41" s="60"/>
      <c r="E41" s="60"/>
      <c r="F41" s="60"/>
      <c r="G41" s="60"/>
      <c r="H41" s="14"/>
    </row>
    <row r="42" spans="1:8" ht="25.5" customHeight="1" x14ac:dyDescent="0.2">
      <c r="A42" s="62"/>
      <c r="B42" s="60" t="s">
        <v>344</v>
      </c>
      <c r="C42" s="60"/>
      <c r="D42" s="60"/>
      <c r="E42" s="60"/>
      <c r="F42" s="60"/>
      <c r="G42" s="60"/>
      <c r="H42" s="14"/>
    </row>
    <row r="43" spans="1:8" x14ac:dyDescent="0.2">
      <c r="A43" s="62"/>
      <c r="B43" s="60" t="s">
        <v>345</v>
      </c>
      <c r="C43" s="60"/>
      <c r="D43" s="60"/>
      <c r="E43" s="60"/>
      <c r="F43" s="60"/>
      <c r="G43" s="60"/>
      <c r="H43" s="14"/>
    </row>
    <row r="44" spans="1:8" x14ac:dyDescent="0.2">
      <c r="A44" s="62"/>
      <c r="B44" s="60" t="s">
        <v>346</v>
      </c>
      <c r="C44" s="60"/>
      <c r="D44" s="60"/>
      <c r="E44" s="60"/>
      <c r="F44" s="60"/>
      <c r="G44" s="60"/>
      <c r="H44" s="14"/>
    </row>
    <row r="45" spans="1:8" x14ac:dyDescent="0.2">
      <c r="A45" s="62"/>
      <c r="B45" s="60" t="s">
        <v>347</v>
      </c>
      <c r="C45" s="60"/>
      <c r="D45" s="60"/>
      <c r="E45" s="60"/>
      <c r="F45" s="60"/>
      <c r="G45" s="60"/>
      <c r="H45" s="14"/>
    </row>
    <row r="46" spans="1:8" ht="24.75" customHeight="1" x14ac:dyDescent="0.2">
      <c r="A46" s="62"/>
      <c r="B46" s="60" t="s">
        <v>353</v>
      </c>
      <c r="C46" s="60"/>
      <c r="D46" s="60"/>
      <c r="E46" s="60"/>
      <c r="F46" s="60"/>
      <c r="G46" s="60"/>
      <c r="H46" s="14"/>
    </row>
    <row r="47" spans="1:8" x14ac:dyDescent="0.2">
      <c r="A47" s="62"/>
      <c r="B47" s="47"/>
      <c r="C47" s="47"/>
      <c r="D47" s="47"/>
      <c r="E47" s="47"/>
      <c r="F47" s="47"/>
      <c r="G47" s="47"/>
      <c r="H47" s="14"/>
    </row>
    <row r="48" spans="1:8" x14ac:dyDescent="0.2">
      <c r="A48" s="62"/>
      <c r="B48" s="51" t="s">
        <v>285</v>
      </c>
      <c r="C48" s="51"/>
      <c r="D48" s="51"/>
      <c r="E48" s="51"/>
      <c r="F48" s="51"/>
      <c r="G48" s="51"/>
      <c r="H48" s="14"/>
    </row>
    <row r="49" spans="1:8" x14ac:dyDescent="0.2">
      <c r="A49" s="62"/>
      <c r="B49" s="51" t="s">
        <v>292</v>
      </c>
      <c r="C49" s="51"/>
      <c r="D49" s="51"/>
      <c r="E49" s="51"/>
      <c r="F49" s="51"/>
      <c r="G49" s="51"/>
      <c r="H49" s="14"/>
    </row>
    <row r="50" spans="1:8" ht="27.75" customHeight="1" x14ac:dyDescent="0.2">
      <c r="A50" s="62"/>
      <c r="B50" s="51" t="s">
        <v>286</v>
      </c>
      <c r="C50" s="51"/>
      <c r="D50" s="51"/>
      <c r="E50" s="51"/>
      <c r="F50" s="51"/>
      <c r="G50" s="51"/>
      <c r="H50" s="14"/>
    </row>
    <row r="51" spans="1:8" ht="13.5" thickBot="1" x14ac:dyDescent="0.25">
      <c r="A51" s="63"/>
      <c r="B51" s="64"/>
      <c r="C51" s="64"/>
      <c r="D51" s="64"/>
      <c r="E51" s="64"/>
      <c r="F51" s="64"/>
      <c r="G51" s="64"/>
      <c r="H51" s="25"/>
    </row>
    <row r="52" spans="1:8" ht="13.5" thickTop="1" x14ac:dyDescent="0.2">
      <c r="A52" s="68" t="s">
        <v>10</v>
      </c>
      <c r="B52" s="69"/>
      <c r="C52" s="56" t="s">
        <v>12</v>
      </c>
      <c r="D52" s="56"/>
      <c r="E52" s="56"/>
      <c r="F52" s="56"/>
      <c r="G52" s="56"/>
      <c r="H52" s="14"/>
    </row>
    <row r="53" spans="1:8" ht="21.75" customHeight="1" x14ac:dyDescent="0.2">
      <c r="A53" s="65" t="s">
        <v>11</v>
      </c>
      <c r="B53" s="59"/>
      <c r="C53" s="51"/>
      <c r="D53" s="51"/>
      <c r="E53" s="51"/>
      <c r="F53" s="51"/>
      <c r="G53" s="51"/>
      <c r="H53" s="14"/>
    </row>
    <row r="54" spans="1:8" x14ac:dyDescent="0.2">
      <c r="A54" s="65" t="s">
        <v>13</v>
      </c>
      <c r="B54" s="59"/>
      <c r="C54" s="51" t="s">
        <v>14</v>
      </c>
      <c r="D54" s="51"/>
      <c r="E54" s="51"/>
      <c r="F54" s="51"/>
      <c r="G54" s="51"/>
      <c r="H54" s="14"/>
    </row>
    <row r="55" spans="1:8" x14ac:dyDescent="0.2">
      <c r="A55" s="65"/>
      <c r="B55" s="59"/>
      <c r="C55" s="51"/>
      <c r="D55" s="51"/>
      <c r="E55" s="51"/>
      <c r="F55" s="51"/>
      <c r="G55" s="51"/>
      <c r="H55" s="14"/>
    </row>
    <row r="56" spans="1:8" x14ac:dyDescent="0.2">
      <c r="A56" s="65"/>
      <c r="B56" s="59"/>
      <c r="C56" s="51"/>
      <c r="D56" s="51"/>
      <c r="E56" s="51"/>
      <c r="F56" s="51"/>
      <c r="G56" s="51"/>
      <c r="H56" s="14"/>
    </row>
    <row r="57" spans="1:8" ht="2.25" customHeight="1" thickBot="1" x14ac:dyDescent="0.25">
      <c r="A57" s="66"/>
      <c r="B57" s="67"/>
      <c r="C57" s="64"/>
      <c r="D57" s="64"/>
      <c r="E57" s="64"/>
      <c r="F57" s="64"/>
      <c r="G57" s="64"/>
      <c r="H57" s="25"/>
    </row>
    <row r="58" spans="1:8" ht="13.5" thickTop="1" x14ac:dyDescent="0.2">
      <c r="A58" s="68"/>
      <c r="B58" s="69"/>
      <c r="C58" s="56"/>
      <c r="D58" s="56"/>
      <c r="E58" s="56"/>
      <c r="F58" s="56"/>
      <c r="G58" s="56"/>
      <c r="H58" s="14"/>
    </row>
    <row r="59" spans="1:8" ht="39.75" customHeight="1" x14ac:dyDescent="0.2">
      <c r="A59" s="65" t="s">
        <v>15</v>
      </c>
      <c r="B59" s="59"/>
      <c r="C59" s="51" t="s">
        <v>16</v>
      </c>
      <c r="D59" s="51"/>
      <c r="E59" s="51"/>
      <c r="F59" s="51"/>
      <c r="G59" s="51"/>
      <c r="H59" s="14"/>
    </row>
    <row r="60" spans="1:8" x14ac:dyDescent="0.2">
      <c r="A60" s="62"/>
      <c r="B60" s="51"/>
      <c r="C60" s="51"/>
      <c r="D60" s="51"/>
      <c r="E60" s="51"/>
      <c r="F60" s="51"/>
      <c r="G60" s="51"/>
      <c r="H60" s="14"/>
    </row>
    <row r="61" spans="1:8" x14ac:dyDescent="0.2">
      <c r="A61" s="62" t="s">
        <v>17</v>
      </c>
      <c r="B61" s="51"/>
      <c r="C61" s="51"/>
      <c r="D61" s="51"/>
      <c r="E61" s="51"/>
      <c r="F61" s="51"/>
      <c r="G61" s="51"/>
      <c r="H61" s="14"/>
    </row>
    <row r="62" spans="1:8" x14ac:dyDescent="0.2">
      <c r="A62" s="62"/>
      <c r="B62" s="51"/>
      <c r="C62" s="51"/>
      <c r="D62" s="51"/>
      <c r="E62" s="51"/>
      <c r="F62" s="51"/>
      <c r="G62" s="51"/>
      <c r="H62" s="14"/>
    </row>
    <row r="63" spans="1:8" x14ac:dyDescent="0.2">
      <c r="A63" s="62" t="s">
        <v>18</v>
      </c>
      <c r="B63" s="51"/>
      <c r="C63" s="51"/>
      <c r="D63" s="51"/>
      <c r="E63" s="51"/>
      <c r="F63" s="51"/>
      <c r="G63" s="51"/>
      <c r="H63" s="14"/>
    </row>
    <row r="64" spans="1:8" x14ac:dyDescent="0.2">
      <c r="A64" s="62"/>
      <c r="B64" s="51"/>
      <c r="C64" s="51"/>
      <c r="D64" s="51"/>
      <c r="E64" s="51"/>
      <c r="F64" s="51"/>
      <c r="G64" s="51"/>
      <c r="H64" s="14"/>
    </row>
    <row r="65" spans="1:8" x14ac:dyDescent="0.2">
      <c r="A65" s="62" t="s">
        <v>19</v>
      </c>
      <c r="B65" s="51"/>
      <c r="C65" s="51"/>
      <c r="D65" s="51"/>
      <c r="E65" s="51"/>
      <c r="F65" s="51"/>
      <c r="G65" s="51"/>
      <c r="H65" s="14"/>
    </row>
    <row r="66" spans="1:8" x14ac:dyDescent="0.2">
      <c r="A66" s="62"/>
      <c r="B66" s="51"/>
      <c r="C66" s="51"/>
      <c r="D66" s="51"/>
      <c r="E66" s="51"/>
      <c r="F66" s="51"/>
      <c r="G66" s="51"/>
      <c r="H66" s="14"/>
    </row>
    <row r="67" spans="1:8" x14ac:dyDescent="0.2">
      <c r="A67" s="62" t="s">
        <v>20</v>
      </c>
      <c r="B67" s="51"/>
      <c r="C67" s="51"/>
      <c r="D67" s="51"/>
      <c r="E67" s="51" t="s">
        <v>21</v>
      </c>
      <c r="F67" s="51"/>
      <c r="G67" s="51"/>
      <c r="H67" s="14"/>
    </row>
    <row r="68" spans="1:8" x14ac:dyDescent="0.2">
      <c r="A68" s="62"/>
      <c r="B68" s="51"/>
      <c r="C68" s="51"/>
      <c r="D68" s="51"/>
      <c r="E68" s="51" t="s">
        <v>287</v>
      </c>
      <c r="F68" s="51"/>
      <c r="G68" s="51"/>
      <c r="H68" s="14"/>
    </row>
    <row r="69" spans="1:8" ht="13.5" thickBot="1" x14ac:dyDescent="0.25">
      <c r="A69" s="63"/>
      <c r="B69" s="64"/>
      <c r="C69" s="64"/>
      <c r="D69" s="64"/>
      <c r="E69" s="64"/>
      <c r="F69" s="64"/>
      <c r="G69" s="64"/>
      <c r="H69" s="25"/>
    </row>
    <row r="70" spans="1:8" ht="13.5" thickTop="1" x14ac:dyDescent="0.2"/>
    <row r="75" spans="1:8" x14ac:dyDescent="0.2">
      <c r="D75" s="11"/>
    </row>
    <row r="76" spans="1:8" x14ac:dyDescent="0.2">
      <c r="D76" s="11"/>
    </row>
    <row r="77" spans="1:8" x14ac:dyDescent="0.2">
      <c r="D77" s="11"/>
    </row>
  </sheetData>
  <mergeCells count="87">
    <mergeCell ref="E69:G69"/>
    <mergeCell ref="A68:D68"/>
    <mergeCell ref="A69:D69"/>
    <mergeCell ref="E61:G61"/>
    <mergeCell ref="E62:G62"/>
    <mergeCell ref="E63:G63"/>
    <mergeCell ref="E64:G64"/>
    <mergeCell ref="E65:G65"/>
    <mergeCell ref="E66:G66"/>
    <mergeCell ref="E67:G67"/>
    <mergeCell ref="E68:G68"/>
    <mergeCell ref="A62:D62"/>
    <mergeCell ref="A63:D63"/>
    <mergeCell ref="A64:D64"/>
    <mergeCell ref="A65:D65"/>
    <mergeCell ref="A66:D66"/>
    <mergeCell ref="A67:D67"/>
    <mergeCell ref="A61:D61"/>
    <mergeCell ref="C52:G53"/>
    <mergeCell ref="A54:B57"/>
    <mergeCell ref="C54:G57"/>
    <mergeCell ref="A58:B58"/>
    <mergeCell ref="A52:B52"/>
    <mergeCell ref="A53:B53"/>
    <mergeCell ref="A59:B59"/>
    <mergeCell ref="A60:B60"/>
    <mergeCell ref="C58:G58"/>
    <mergeCell ref="C59:G59"/>
    <mergeCell ref="C60:G60"/>
    <mergeCell ref="B39:C39"/>
    <mergeCell ref="D39:E39"/>
    <mergeCell ref="A40:A51"/>
    <mergeCell ref="B40:G40"/>
    <mergeCell ref="B48:G48"/>
    <mergeCell ref="B49:G49"/>
    <mergeCell ref="B50:G50"/>
    <mergeCell ref="B51:G51"/>
    <mergeCell ref="B41:G41"/>
    <mergeCell ref="B42:G42"/>
    <mergeCell ref="B43:G43"/>
    <mergeCell ref="B44:G44"/>
    <mergeCell ref="B45:G45"/>
    <mergeCell ref="B46:G46"/>
    <mergeCell ref="B35:C35"/>
    <mergeCell ref="D35:E35"/>
    <mergeCell ref="B36:C36"/>
    <mergeCell ref="D36:E36"/>
    <mergeCell ref="B37:C37"/>
    <mergeCell ref="D37:E37"/>
    <mergeCell ref="B28:C28"/>
    <mergeCell ref="D28:E28"/>
    <mergeCell ref="B29:C29"/>
    <mergeCell ref="D29:E29"/>
    <mergeCell ref="B30:C30"/>
    <mergeCell ref="D30:E30"/>
    <mergeCell ref="D20:E20"/>
    <mergeCell ref="B21:C21"/>
    <mergeCell ref="D21:E21"/>
    <mergeCell ref="B20:C20"/>
    <mergeCell ref="B27:C27"/>
    <mergeCell ref="D27:E27"/>
    <mergeCell ref="B22:C22"/>
    <mergeCell ref="D22:E22"/>
    <mergeCell ref="D26:E26"/>
    <mergeCell ref="B26:C26"/>
    <mergeCell ref="D25:E25"/>
    <mergeCell ref="B25:C25"/>
    <mergeCell ref="D24:E24"/>
    <mergeCell ref="D23:E23"/>
    <mergeCell ref="B24:C24"/>
    <mergeCell ref="B23:C23"/>
    <mergeCell ref="A1:H2"/>
    <mergeCell ref="B8:G8"/>
    <mergeCell ref="B6:D6"/>
    <mergeCell ref="B7:D7"/>
    <mergeCell ref="B10:G10"/>
    <mergeCell ref="B9:G9"/>
    <mergeCell ref="B11:G11"/>
    <mergeCell ref="B13:G13"/>
    <mergeCell ref="B14:G14"/>
    <mergeCell ref="B12:G12"/>
    <mergeCell ref="B17:E17"/>
    <mergeCell ref="B18:E18"/>
    <mergeCell ref="B19:C19"/>
    <mergeCell ref="D19:E19"/>
    <mergeCell ref="B15:G15"/>
    <mergeCell ref="B16:G16"/>
  </mergeCells>
  <phoneticPr fontId="0" type="noConversion"/>
  <pageMargins left="0.78740157480314965" right="0.23622047244094491" top="0.59375" bottom="0.74803149606299213" header="0.31496062992125984" footer="0.31496062992125984"/>
  <pageSetup paperSize="9" orientation="portrait" r:id="rId1"/>
  <headerFooter alignWithMargins="0">
    <oddFooter>&amp;C&amp;"TrueRotisSanSerifTHreeBold,Fed"&amp;8Tolderlund Rådgivende Ingeniører ApS&amp;R&amp;8&amp;N/&amp;P</oddFooter>
  </headerFooter>
  <rowBreaks count="1" manualBreakCount="1">
    <brk id="57" max="16383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C4278-6C5F-49B4-B14C-9310896EFFFA}">
  <dimension ref="A1:H32"/>
  <sheetViews>
    <sheetView zoomScaleNormal="100" zoomScaleSheetLayoutView="100" workbookViewId="0">
      <selection activeCell="B8" sqref="B1:B1048576"/>
    </sheetView>
  </sheetViews>
  <sheetFormatPr defaultColWidth="9" defaultRowHeight="12.75" x14ac:dyDescent="0.2"/>
  <cols>
    <col min="1" max="1" width="9.7109375" style="8" customWidth="1"/>
    <col min="2" max="2" width="44.7109375" style="8" customWidth="1"/>
    <col min="3" max="3" width="6.7109375" style="8" customWidth="1"/>
    <col min="4" max="4" width="8.7109375" style="8" customWidth="1"/>
    <col min="5" max="5" width="10.7109375" style="8" customWidth="1"/>
    <col min="6" max="6" width="15.7109375" style="8" customWidth="1"/>
  </cols>
  <sheetData>
    <row r="1" spans="1:6" ht="12.75" customHeight="1" x14ac:dyDescent="0.2">
      <c r="A1" s="54" t="s">
        <v>29</v>
      </c>
      <c r="B1" s="54"/>
      <c r="C1" s="54"/>
      <c r="D1" s="54"/>
      <c r="E1" s="54"/>
      <c r="F1" s="54"/>
    </row>
    <row r="2" spans="1:6" ht="12.75" customHeight="1" thickBot="1" x14ac:dyDescent="0.25">
      <c r="A2" s="55"/>
      <c r="B2" s="55"/>
      <c r="C2" s="55"/>
      <c r="D2" s="55"/>
      <c r="E2" s="55"/>
      <c r="F2" s="55"/>
    </row>
    <row r="3" spans="1:6" ht="12.75" customHeight="1" thickTop="1" x14ac:dyDescent="0.2">
      <c r="A3" s="4" t="s">
        <v>40</v>
      </c>
      <c r="B3" s="77" t="str">
        <f>Forside!B3</f>
        <v>Beton og kloak</v>
      </c>
      <c r="C3" s="77"/>
      <c r="D3" s="77"/>
      <c r="E3" s="5"/>
      <c r="F3" s="5"/>
    </row>
    <row r="4" spans="1:6" ht="12.75" customHeight="1" x14ac:dyDescent="0.2">
      <c r="A4" s="4" t="s">
        <v>41</v>
      </c>
      <c r="B4" s="78" t="str">
        <f>Forside!B4</f>
        <v>Avista Rise of the Pheonix (RotP)</v>
      </c>
      <c r="C4" s="78"/>
      <c r="D4" s="78"/>
      <c r="E4" s="5"/>
      <c r="F4" s="5"/>
    </row>
    <row r="5" spans="1:6" ht="12.75" customHeight="1" x14ac:dyDescent="0.2">
      <c r="A5" s="4" t="s">
        <v>42</v>
      </c>
      <c r="B5" s="79" t="str">
        <f>Forside!B5</f>
        <v>Avista Green ApS</v>
      </c>
      <c r="C5" s="79"/>
      <c r="D5" s="79"/>
      <c r="E5" s="5"/>
      <c r="F5" s="5"/>
    </row>
    <row r="6" spans="1:6" ht="12.75" customHeight="1" x14ac:dyDescent="0.2">
      <c r="A6" s="6" t="s">
        <v>43</v>
      </c>
      <c r="B6" s="57" t="str">
        <f>Forside!B6</f>
        <v>220214</v>
      </c>
      <c r="C6" s="80"/>
      <c r="D6" s="80"/>
      <c r="E6" s="7" t="s">
        <v>284</v>
      </c>
      <c r="F6" s="7" t="str">
        <f>+A10</f>
        <v>1.</v>
      </c>
    </row>
    <row r="7" spans="1:6" ht="12.75" customHeight="1" thickBot="1" x14ac:dyDescent="0.25">
      <c r="A7" s="4"/>
      <c r="B7" s="58" t="str">
        <f>B10</f>
        <v>Pæleramning</v>
      </c>
      <c r="C7" s="58"/>
      <c r="D7" s="58"/>
      <c r="E7" s="5" t="s">
        <v>283</v>
      </c>
      <c r="F7" s="45">
        <f>Forside!G7</f>
        <v>45523</v>
      </c>
    </row>
    <row r="8" spans="1:6" ht="12.75" customHeight="1" thickTop="1" thickBot="1" x14ac:dyDescent="0.25">
      <c r="A8" s="32"/>
      <c r="B8" s="32"/>
      <c r="C8" s="32"/>
      <c r="D8" s="32"/>
      <c r="E8" s="32"/>
      <c r="F8" s="32"/>
    </row>
    <row r="9" spans="1:6" ht="12.75" customHeight="1" thickBot="1" x14ac:dyDescent="0.25">
      <c r="A9" s="27" t="s">
        <v>22</v>
      </c>
      <c r="B9" s="28" t="s">
        <v>23</v>
      </c>
      <c r="C9" s="29" t="s">
        <v>24</v>
      </c>
      <c r="D9" s="29" t="s">
        <v>25</v>
      </c>
      <c r="E9" s="29" t="s">
        <v>26</v>
      </c>
      <c r="F9" s="30" t="s">
        <v>27</v>
      </c>
    </row>
    <row r="10" spans="1:6" ht="12.75" customHeight="1" thickTop="1" x14ac:dyDescent="0.2">
      <c r="A10" s="33" t="s">
        <v>28</v>
      </c>
      <c r="B10" s="34" t="s">
        <v>299</v>
      </c>
      <c r="C10" s="35"/>
      <c r="D10" s="35"/>
      <c r="E10" s="35"/>
      <c r="F10" s="36"/>
    </row>
    <row r="11" spans="1:6" ht="12.75" customHeight="1" x14ac:dyDescent="0.2">
      <c r="A11" s="37"/>
      <c r="B11" s="38"/>
      <c r="C11" s="35"/>
      <c r="D11" s="35"/>
      <c r="E11" s="35"/>
      <c r="F11" s="36"/>
    </row>
    <row r="12" spans="1:6" ht="12.75" customHeight="1" x14ac:dyDescent="0.2">
      <c r="A12" s="33" t="s">
        <v>289</v>
      </c>
      <c r="B12" s="34" t="s">
        <v>300</v>
      </c>
      <c r="C12" s="35"/>
      <c r="D12" s="35"/>
      <c r="E12" s="35"/>
      <c r="F12" s="36"/>
    </row>
    <row r="13" spans="1:6" ht="12.75" customHeight="1" x14ac:dyDescent="0.2">
      <c r="A13" s="37" t="s">
        <v>293</v>
      </c>
      <c r="B13" s="38" t="s">
        <v>301</v>
      </c>
      <c r="C13" s="35" t="s">
        <v>281</v>
      </c>
      <c r="D13" s="35">
        <v>4</v>
      </c>
      <c r="E13" s="35"/>
      <c r="F13" s="36"/>
    </row>
    <row r="14" spans="1:6" ht="12.75" customHeight="1" x14ac:dyDescent="0.2">
      <c r="A14" s="37" t="s">
        <v>294</v>
      </c>
      <c r="B14" s="38" t="s">
        <v>305</v>
      </c>
      <c r="C14" s="35" t="s">
        <v>281</v>
      </c>
      <c r="D14" s="35">
        <v>4</v>
      </c>
      <c r="E14" s="35"/>
      <c r="F14" s="36"/>
    </row>
    <row r="15" spans="1:6" ht="12.75" customHeight="1" x14ac:dyDescent="0.2">
      <c r="A15" s="37"/>
      <c r="B15" s="38"/>
      <c r="C15" s="35"/>
      <c r="D15" s="35"/>
      <c r="E15" s="35"/>
      <c r="F15" s="36"/>
    </row>
    <row r="16" spans="1:6" ht="12.75" customHeight="1" x14ac:dyDescent="0.2">
      <c r="A16" s="33" t="s">
        <v>302</v>
      </c>
      <c r="B16" s="34" t="s">
        <v>348</v>
      </c>
      <c r="C16" s="35"/>
      <c r="D16" s="35"/>
      <c r="E16" s="35"/>
      <c r="F16" s="36"/>
    </row>
    <row r="17" spans="1:8" ht="12.75" customHeight="1" x14ac:dyDescent="0.2">
      <c r="A17" s="37" t="s">
        <v>303</v>
      </c>
      <c r="B17" s="38" t="s">
        <v>304</v>
      </c>
      <c r="C17" s="35" t="s">
        <v>281</v>
      </c>
      <c r="D17" s="35">
        <v>33</v>
      </c>
      <c r="E17" s="35"/>
      <c r="F17" s="36"/>
    </row>
    <row r="18" spans="1:8" ht="12.75" customHeight="1" x14ac:dyDescent="0.2">
      <c r="A18" s="37"/>
      <c r="B18" s="38"/>
      <c r="C18" s="35"/>
      <c r="D18" s="35"/>
      <c r="E18" s="35"/>
      <c r="F18" s="36"/>
    </row>
    <row r="19" spans="1:8" ht="12.75" customHeight="1" x14ac:dyDescent="0.2">
      <c r="A19" s="33" t="s">
        <v>333</v>
      </c>
      <c r="B19" s="34" t="s">
        <v>334</v>
      </c>
      <c r="C19" s="35"/>
      <c r="D19" s="35"/>
      <c r="E19" s="35"/>
      <c r="F19" s="36"/>
    </row>
    <row r="20" spans="1:8" ht="12.75" customHeight="1" x14ac:dyDescent="0.2">
      <c r="A20" s="37" t="s">
        <v>335</v>
      </c>
      <c r="B20" s="38" t="s">
        <v>336</v>
      </c>
      <c r="C20" s="35" t="s">
        <v>281</v>
      </c>
      <c r="D20" s="35">
        <v>40</v>
      </c>
      <c r="E20" s="35"/>
      <c r="F20" s="36"/>
    </row>
    <row r="21" spans="1:8" ht="12.75" customHeight="1" x14ac:dyDescent="0.2">
      <c r="A21" s="37"/>
      <c r="B21" s="38"/>
      <c r="C21" s="35"/>
      <c r="D21" s="35"/>
      <c r="E21" s="35"/>
      <c r="F21" s="36"/>
    </row>
    <row r="22" spans="1:8" ht="12.75" customHeight="1" x14ac:dyDescent="0.2">
      <c r="A22" s="70"/>
      <c r="B22" s="72" t="s">
        <v>27</v>
      </c>
      <c r="C22" s="73"/>
      <c r="D22" s="73"/>
      <c r="E22" s="74"/>
      <c r="F22" s="42"/>
      <c r="H22" s="3"/>
    </row>
    <row r="23" spans="1:8" ht="12.75" customHeight="1" thickBot="1" x14ac:dyDescent="0.25">
      <c r="A23" s="71"/>
      <c r="B23" s="75" t="s">
        <v>39</v>
      </c>
      <c r="C23" s="64"/>
      <c r="D23" s="64"/>
      <c r="E23" s="76"/>
      <c r="F23" s="43"/>
    </row>
    <row r="24" spans="1:8" ht="13.5" thickTop="1" x14ac:dyDescent="0.2">
      <c r="A24" s="9"/>
      <c r="B24" s="9"/>
      <c r="C24" s="9"/>
      <c r="D24" s="9"/>
      <c r="E24" s="9"/>
      <c r="F24" s="39"/>
    </row>
    <row r="25" spans="1:8" x14ac:dyDescent="0.2">
      <c r="A25" s="9"/>
      <c r="B25" s="9"/>
      <c r="C25" s="9"/>
      <c r="D25" s="9"/>
      <c r="E25" s="9"/>
      <c r="F25" s="39"/>
    </row>
    <row r="26" spans="1:8" x14ac:dyDescent="0.2">
      <c r="F26" s="31"/>
    </row>
    <row r="27" spans="1:8" x14ac:dyDescent="0.2">
      <c r="F27" s="31"/>
    </row>
    <row r="28" spans="1:8" x14ac:dyDescent="0.2">
      <c r="F28" s="31"/>
    </row>
    <row r="29" spans="1:8" x14ac:dyDescent="0.2">
      <c r="F29" s="31"/>
    </row>
    <row r="30" spans="1:8" x14ac:dyDescent="0.2">
      <c r="F30" s="31"/>
    </row>
    <row r="31" spans="1:8" x14ac:dyDescent="0.2">
      <c r="F31" s="31"/>
    </row>
    <row r="32" spans="1:8" x14ac:dyDescent="0.2">
      <c r="F32" s="31"/>
    </row>
  </sheetData>
  <mergeCells count="9">
    <mergeCell ref="A22:A23"/>
    <mergeCell ref="B22:E22"/>
    <mergeCell ref="B23:E23"/>
    <mergeCell ref="A1:F2"/>
    <mergeCell ref="B3:D3"/>
    <mergeCell ref="B4:D4"/>
    <mergeCell ref="B5:D5"/>
    <mergeCell ref="B6:D6"/>
    <mergeCell ref="B7:D7"/>
  </mergeCells>
  <pageMargins left="0.78740157480314965" right="0.23622047244094491" top="0.59055118110236227" bottom="0.59055118110236227" header="0.31496062992125984" footer="0.31496062992125984"/>
  <pageSetup paperSize="9" orientation="portrait" r:id="rId1"/>
  <headerFooter alignWithMargins="0">
    <oddFooter>&amp;L&amp;8Rev 02
26-04-2021&amp;C&amp;"TrueRotisSanSerifTHreeBold,Fed"&amp;8Tolderlund Rådgivende Ingeniører ApS&amp;R&amp;8&amp;N/&amp;P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F2A96-8C84-49E7-8E59-06B2650BE49F}">
  <dimension ref="A1:F77"/>
  <sheetViews>
    <sheetView workbookViewId="0">
      <selection activeCell="B8" sqref="B1:B1048576"/>
    </sheetView>
  </sheetViews>
  <sheetFormatPr defaultRowHeight="12.75" x14ac:dyDescent="0.2"/>
  <cols>
    <col min="1" max="1" width="9.7109375" customWidth="1"/>
    <col min="2" max="2" width="44.7109375" customWidth="1"/>
    <col min="3" max="3" width="6.7109375" customWidth="1"/>
    <col min="4" max="4" width="8.7109375" customWidth="1"/>
    <col min="5" max="5" width="10.7109375" customWidth="1"/>
    <col min="6" max="6" width="15.7109375" customWidth="1"/>
  </cols>
  <sheetData>
    <row r="1" spans="1:6" ht="12.75" customHeight="1" x14ac:dyDescent="0.2">
      <c r="A1" s="54" t="s">
        <v>29</v>
      </c>
      <c r="B1" s="54"/>
      <c r="C1" s="54"/>
      <c r="D1" s="54"/>
      <c r="E1" s="54"/>
      <c r="F1" s="54"/>
    </row>
    <row r="2" spans="1:6" ht="12.75" customHeight="1" thickBot="1" x14ac:dyDescent="0.25">
      <c r="A2" s="55"/>
      <c r="B2" s="55"/>
      <c r="C2" s="55"/>
      <c r="D2" s="55"/>
      <c r="E2" s="55"/>
      <c r="F2" s="55"/>
    </row>
    <row r="3" spans="1:6" ht="12.75" customHeight="1" thickTop="1" x14ac:dyDescent="0.2">
      <c r="A3" s="4" t="s">
        <v>40</v>
      </c>
      <c r="B3" s="77" t="str">
        <f>Forside!B3</f>
        <v>Beton og kloak</v>
      </c>
      <c r="C3" s="77"/>
      <c r="D3" s="77"/>
      <c r="E3" s="5"/>
      <c r="F3" s="5"/>
    </row>
    <row r="4" spans="1:6" ht="12.75" customHeight="1" x14ac:dyDescent="0.2">
      <c r="A4" s="4" t="s">
        <v>41</v>
      </c>
      <c r="B4" s="78" t="str">
        <f>Forside!B4</f>
        <v>Avista Rise of the Pheonix (RotP)</v>
      </c>
      <c r="C4" s="78"/>
      <c r="D4" s="78"/>
      <c r="E4" s="5"/>
      <c r="F4" s="5"/>
    </row>
    <row r="5" spans="1:6" ht="12.75" customHeight="1" x14ac:dyDescent="0.2">
      <c r="A5" s="4" t="s">
        <v>42</v>
      </c>
      <c r="B5" s="79" t="str">
        <f>Forside!B5</f>
        <v>Avista Green ApS</v>
      </c>
      <c r="C5" s="79"/>
      <c r="D5" s="79"/>
      <c r="E5" s="5"/>
      <c r="F5" s="5"/>
    </row>
    <row r="6" spans="1:6" ht="12.75" customHeight="1" x14ac:dyDescent="0.2">
      <c r="A6" s="6" t="s">
        <v>43</v>
      </c>
      <c r="B6" s="57" t="str">
        <f>Forside!B6</f>
        <v>220214</v>
      </c>
      <c r="C6" s="80"/>
      <c r="D6" s="80"/>
      <c r="E6" s="7" t="s">
        <v>284</v>
      </c>
      <c r="F6" s="7" t="str">
        <f>+A10</f>
        <v>2.</v>
      </c>
    </row>
    <row r="7" spans="1:6" ht="12.75" customHeight="1" thickBot="1" x14ac:dyDescent="0.25">
      <c r="A7" s="4"/>
      <c r="B7" s="58" t="str">
        <f>B10</f>
        <v>Beton- og jordarbejder</v>
      </c>
      <c r="C7" s="58"/>
      <c r="D7" s="58"/>
      <c r="E7" s="5" t="s">
        <v>283</v>
      </c>
      <c r="F7" s="45">
        <f>Forside!G7</f>
        <v>45523</v>
      </c>
    </row>
    <row r="8" spans="1:6" ht="12.75" customHeight="1" thickTop="1" thickBot="1" x14ac:dyDescent="0.25">
      <c r="A8" s="32"/>
      <c r="B8" s="32"/>
      <c r="C8" s="32"/>
      <c r="D8" s="32"/>
      <c r="E8" s="32"/>
      <c r="F8" s="32"/>
    </row>
    <row r="9" spans="1:6" ht="12.75" customHeight="1" thickBot="1" x14ac:dyDescent="0.25">
      <c r="A9" s="27" t="s">
        <v>22</v>
      </c>
      <c r="B9" s="28" t="s">
        <v>23</v>
      </c>
      <c r="C9" s="29" t="s">
        <v>24</v>
      </c>
      <c r="D9" s="29" t="s">
        <v>25</v>
      </c>
      <c r="E9" s="29" t="s">
        <v>26</v>
      </c>
      <c r="F9" s="30" t="s">
        <v>27</v>
      </c>
    </row>
    <row r="10" spans="1:6" ht="12.75" customHeight="1" thickTop="1" x14ac:dyDescent="0.2">
      <c r="A10" s="33" t="s">
        <v>379</v>
      </c>
      <c r="B10" s="34" t="s">
        <v>422</v>
      </c>
      <c r="C10" s="35"/>
      <c r="D10" s="35"/>
      <c r="E10" s="35"/>
      <c r="F10" s="36"/>
    </row>
    <row r="11" spans="1:6" ht="12.75" customHeight="1" x14ac:dyDescent="0.2">
      <c r="A11" s="33"/>
      <c r="B11" s="34"/>
      <c r="C11" s="35"/>
      <c r="D11" s="35"/>
      <c r="E11" s="35"/>
      <c r="F11" s="36"/>
    </row>
    <row r="12" spans="1:6" ht="12.75" customHeight="1" x14ac:dyDescent="0.2">
      <c r="A12" s="37"/>
      <c r="B12" s="48" t="s">
        <v>356</v>
      </c>
      <c r="C12" s="35"/>
      <c r="D12" s="35"/>
      <c r="E12" s="35"/>
      <c r="F12" s="36"/>
    </row>
    <row r="13" spans="1:6" ht="12.75" customHeight="1" x14ac:dyDescent="0.2">
      <c r="A13" s="33" t="s">
        <v>380</v>
      </c>
      <c r="B13" s="34" t="s">
        <v>363</v>
      </c>
      <c r="C13" s="35"/>
      <c r="D13" s="35"/>
      <c r="E13" s="35"/>
      <c r="F13" s="36"/>
    </row>
    <row r="14" spans="1:6" ht="12.75" customHeight="1" x14ac:dyDescent="0.2">
      <c r="A14" s="37" t="s">
        <v>389</v>
      </c>
      <c r="B14" s="38" t="s">
        <v>307</v>
      </c>
      <c r="C14" s="35" t="s">
        <v>290</v>
      </c>
      <c r="D14" s="49">
        <f>2*20+2*10.55</f>
        <v>61.1</v>
      </c>
      <c r="E14" s="35"/>
      <c r="F14" s="36"/>
    </row>
    <row r="15" spans="1:6" ht="12.75" customHeight="1" x14ac:dyDescent="0.2">
      <c r="A15" s="37" t="s">
        <v>392</v>
      </c>
      <c r="B15" s="38" t="s">
        <v>308</v>
      </c>
      <c r="C15" s="35" t="s">
        <v>290</v>
      </c>
      <c r="D15" s="50">
        <f>1.33+2.24</f>
        <v>3.5700000000000003</v>
      </c>
      <c r="E15" s="35"/>
      <c r="F15" s="36"/>
    </row>
    <row r="16" spans="1:6" ht="12.75" customHeight="1" x14ac:dyDescent="0.2">
      <c r="A16" s="37" t="s">
        <v>393</v>
      </c>
      <c r="B16" s="38" t="s">
        <v>360</v>
      </c>
      <c r="C16" s="35" t="s">
        <v>282</v>
      </c>
      <c r="D16" s="35">
        <f>20*11.75</f>
        <v>235</v>
      </c>
      <c r="E16" s="35"/>
      <c r="F16" s="36"/>
    </row>
    <row r="17" spans="1:6" ht="12.75" customHeight="1" x14ac:dyDescent="0.2">
      <c r="A17" s="37" t="s">
        <v>394</v>
      </c>
      <c r="B17" s="38" t="s">
        <v>367</v>
      </c>
      <c r="C17" s="35" t="s">
        <v>282</v>
      </c>
      <c r="D17" s="35">
        <v>198</v>
      </c>
      <c r="E17" s="35"/>
      <c r="F17" s="36"/>
    </row>
    <row r="18" spans="1:6" ht="12.75" customHeight="1" x14ac:dyDescent="0.2">
      <c r="A18" s="37" t="s">
        <v>395</v>
      </c>
      <c r="B18" s="38" t="s">
        <v>366</v>
      </c>
      <c r="C18" s="35" t="s">
        <v>282</v>
      </c>
      <c r="D18" s="49">
        <f>0.8*11.75*2+0.8*20.4*2</f>
        <v>51.44</v>
      </c>
      <c r="E18" s="35"/>
      <c r="F18" s="36"/>
    </row>
    <row r="19" spans="1:6" ht="12.75" customHeight="1" x14ac:dyDescent="0.2">
      <c r="A19" s="37" t="s">
        <v>396</v>
      </c>
      <c r="B19" s="38" t="s">
        <v>368</v>
      </c>
      <c r="C19" s="35" t="s">
        <v>282</v>
      </c>
      <c r="D19" s="35">
        <v>198</v>
      </c>
      <c r="E19" s="35"/>
      <c r="F19" s="36"/>
    </row>
    <row r="20" spans="1:6" ht="12.75" customHeight="1" x14ac:dyDescent="0.2">
      <c r="A20" s="37" t="s">
        <v>397</v>
      </c>
      <c r="B20" s="38" t="s">
        <v>310</v>
      </c>
      <c r="C20" s="35" t="s">
        <v>282</v>
      </c>
      <c r="D20" s="35">
        <v>48</v>
      </c>
      <c r="E20" s="35"/>
      <c r="F20" s="36"/>
    </row>
    <row r="21" spans="1:6" ht="12.75" customHeight="1" x14ac:dyDescent="0.2">
      <c r="A21" s="37"/>
      <c r="B21" s="38"/>
      <c r="C21" s="35"/>
      <c r="D21" s="35"/>
      <c r="E21" s="35"/>
      <c r="F21" s="36"/>
    </row>
    <row r="22" spans="1:6" ht="12.75" customHeight="1" x14ac:dyDescent="0.2">
      <c r="A22" s="37"/>
      <c r="B22" s="48" t="s">
        <v>359</v>
      </c>
      <c r="C22" s="35"/>
      <c r="D22" s="35"/>
      <c r="E22" s="35"/>
      <c r="F22" s="36"/>
    </row>
    <row r="23" spans="1:6" ht="12.75" customHeight="1" x14ac:dyDescent="0.2">
      <c r="A23" s="33" t="s">
        <v>381</v>
      </c>
      <c r="B23" s="34" t="s">
        <v>370</v>
      </c>
      <c r="C23" s="35"/>
      <c r="D23" s="35"/>
      <c r="E23" s="35"/>
      <c r="F23" s="36"/>
    </row>
    <row r="24" spans="1:6" ht="12.75" customHeight="1" x14ac:dyDescent="0.2">
      <c r="A24" s="37" t="s">
        <v>390</v>
      </c>
      <c r="B24" s="38" t="s">
        <v>358</v>
      </c>
      <c r="C24" s="35" t="s">
        <v>290</v>
      </c>
      <c r="D24" s="49">
        <f>2*8.27+2*3.37</f>
        <v>23.28</v>
      </c>
      <c r="E24" s="35"/>
      <c r="F24" s="36"/>
    </row>
    <row r="25" spans="1:6" ht="12.75" customHeight="1" x14ac:dyDescent="0.2">
      <c r="A25" s="37" t="s">
        <v>398</v>
      </c>
      <c r="B25" s="38" t="s">
        <v>360</v>
      </c>
      <c r="C25" s="35" t="s">
        <v>282</v>
      </c>
      <c r="D25" s="35">
        <v>36</v>
      </c>
      <c r="E25" s="35"/>
      <c r="F25" s="36"/>
    </row>
    <row r="26" spans="1:6" ht="12.75" customHeight="1" x14ac:dyDescent="0.2">
      <c r="A26" s="37" t="s">
        <v>399</v>
      </c>
      <c r="B26" s="38" t="s">
        <v>360</v>
      </c>
      <c r="C26" s="35" t="s">
        <v>282</v>
      </c>
      <c r="D26" s="49">
        <f>5.9*9.8</f>
        <v>57.820000000000007</v>
      </c>
      <c r="E26" s="35"/>
      <c r="F26" s="36"/>
    </row>
    <row r="27" spans="1:6" ht="12.75" customHeight="1" x14ac:dyDescent="0.2">
      <c r="A27" s="37" t="s">
        <v>400</v>
      </c>
      <c r="B27" s="38" t="s">
        <v>354</v>
      </c>
      <c r="C27" s="35" t="s">
        <v>290</v>
      </c>
      <c r="D27" s="49">
        <f>2*4*2.38</f>
        <v>19.04</v>
      </c>
      <c r="E27" s="35"/>
      <c r="F27" s="36"/>
    </row>
    <row r="28" spans="1:6" ht="12.75" customHeight="1" x14ac:dyDescent="0.2">
      <c r="A28" s="37" t="s">
        <v>401</v>
      </c>
      <c r="B28" s="38" t="s">
        <v>309</v>
      </c>
      <c r="C28" s="35" t="s">
        <v>282</v>
      </c>
      <c r="D28" s="49">
        <f>2.38*(2*8.27+2*3.97)</f>
        <v>58.2624</v>
      </c>
      <c r="E28" s="35"/>
      <c r="F28" s="36"/>
    </row>
    <row r="29" spans="1:6" ht="12.75" customHeight="1" x14ac:dyDescent="0.2">
      <c r="A29" s="37" t="s">
        <v>402</v>
      </c>
      <c r="B29" s="38" t="s">
        <v>369</v>
      </c>
      <c r="C29" s="35" t="s">
        <v>281</v>
      </c>
      <c r="D29" s="49">
        <v>6</v>
      </c>
      <c r="E29" s="35"/>
      <c r="F29" s="36"/>
    </row>
    <row r="30" spans="1:6" ht="12.75" customHeight="1" x14ac:dyDescent="0.2">
      <c r="A30" s="37" t="s">
        <v>403</v>
      </c>
      <c r="B30" s="38" t="s">
        <v>368</v>
      </c>
      <c r="C30" s="35" t="s">
        <v>282</v>
      </c>
      <c r="D30" s="49">
        <f>3.4*7.3+5.9*9.8</f>
        <v>82.640000000000015</v>
      </c>
      <c r="E30" s="35"/>
      <c r="F30" s="36"/>
    </row>
    <row r="31" spans="1:6" ht="12.75" customHeight="1" x14ac:dyDescent="0.2">
      <c r="A31" s="37"/>
      <c r="B31" s="38"/>
      <c r="C31" s="35"/>
      <c r="D31" s="35"/>
      <c r="E31" s="35"/>
      <c r="F31" s="36"/>
    </row>
    <row r="32" spans="1:6" ht="12.75" customHeight="1" x14ac:dyDescent="0.2">
      <c r="A32" s="37"/>
      <c r="B32" s="48" t="s">
        <v>357</v>
      </c>
      <c r="C32" s="35"/>
      <c r="D32" s="35"/>
      <c r="E32" s="35"/>
      <c r="F32" s="36"/>
    </row>
    <row r="33" spans="1:6" ht="12.75" customHeight="1" x14ac:dyDescent="0.2">
      <c r="A33" s="33" t="s">
        <v>382</v>
      </c>
      <c r="B33" s="34" t="s">
        <v>364</v>
      </c>
      <c r="C33" s="35"/>
      <c r="D33" s="35"/>
      <c r="E33" s="35"/>
      <c r="F33" s="36"/>
    </row>
    <row r="34" spans="1:6" ht="12.75" customHeight="1" x14ac:dyDescent="0.2">
      <c r="A34" s="37" t="s">
        <v>391</v>
      </c>
      <c r="B34" s="38" t="s">
        <v>337</v>
      </c>
      <c r="C34" s="35" t="s">
        <v>281</v>
      </c>
      <c r="D34" s="35">
        <v>5</v>
      </c>
      <c r="E34" s="35"/>
      <c r="F34" s="36"/>
    </row>
    <row r="35" spans="1:6" ht="12.75" customHeight="1" x14ac:dyDescent="0.2">
      <c r="A35" s="37" t="s">
        <v>404</v>
      </c>
      <c r="B35" s="38" t="s">
        <v>338</v>
      </c>
      <c r="C35" s="35" t="s">
        <v>281</v>
      </c>
      <c r="D35" s="35">
        <v>20</v>
      </c>
      <c r="E35" s="35"/>
      <c r="F35" s="36"/>
    </row>
    <row r="36" spans="1:6" ht="12.75" customHeight="1" x14ac:dyDescent="0.2">
      <c r="A36" s="37"/>
      <c r="B36" s="38"/>
      <c r="C36" s="35"/>
      <c r="D36" s="35"/>
      <c r="E36" s="35"/>
      <c r="F36" s="36"/>
    </row>
    <row r="37" spans="1:6" ht="12.75" customHeight="1" x14ac:dyDescent="0.2">
      <c r="A37" s="37"/>
      <c r="B37" s="48" t="s">
        <v>361</v>
      </c>
      <c r="C37" s="35"/>
      <c r="D37" s="35"/>
      <c r="E37" s="35"/>
      <c r="F37" s="36"/>
    </row>
    <row r="38" spans="1:6" ht="12.75" customHeight="1" x14ac:dyDescent="0.2">
      <c r="A38" s="33" t="s">
        <v>383</v>
      </c>
      <c r="B38" s="34" t="s">
        <v>363</v>
      </c>
      <c r="C38" s="35"/>
      <c r="D38" s="35"/>
      <c r="E38" s="35"/>
      <c r="F38" s="36"/>
    </row>
    <row r="39" spans="1:6" ht="12.75" customHeight="1" x14ac:dyDescent="0.2">
      <c r="A39" s="37" t="s">
        <v>405</v>
      </c>
      <c r="B39" s="38" t="s">
        <v>362</v>
      </c>
      <c r="C39" s="35" t="s">
        <v>282</v>
      </c>
      <c r="D39" s="49">
        <f>4*321.4</f>
        <v>1285.5999999999999</v>
      </c>
      <c r="E39" s="35"/>
      <c r="F39" s="36"/>
    </row>
    <row r="40" spans="1:6" ht="12.75" customHeight="1" x14ac:dyDescent="0.2">
      <c r="A40" s="37" t="s">
        <v>406</v>
      </c>
      <c r="B40" s="38" t="s">
        <v>365</v>
      </c>
      <c r="C40" s="35" t="s">
        <v>282</v>
      </c>
      <c r="D40" s="49">
        <f>46.1*43.7-D39</f>
        <v>728.97000000000025</v>
      </c>
      <c r="E40" s="35"/>
      <c r="F40" s="36"/>
    </row>
    <row r="41" spans="1:6" ht="12.75" customHeight="1" x14ac:dyDescent="0.2">
      <c r="A41" s="37" t="s">
        <v>407</v>
      </c>
      <c r="B41" s="38" t="s">
        <v>371</v>
      </c>
      <c r="C41" s="35" t="s">
        <v>290</v>
      </c>
      <c r="D41" s="49">
        <f>2*15.9</f>
        <v>31.8</v>
      </c>
      <c r="E41" s="35"/>
      <c r="F41" s="36"/>
    </row>
    <row r="42" spans="1:6" ht="12.75" customHeight="1" x14ac:dyDescent="0.2">
      <c r="A42" s="37" t="s">
        <v>408</v>
      </c>
      <c r="B42" s="38" t="s">
        <v>372</v>
      </c>
      <c r="C42" s="35" t="s">
        <v>282</v>
      </c>
      <c r="D42" s="35">
        <f>2*4</f>
        <v>8</v>
      </c>
      <c r="E42" s="35"/>
      <c r="F42" s="36"/>
    </row>
    <row r="43" spans="1:6" ht="12.75" customHeight="1" x14ac:dyDescent="0.2">
      <c r="A43" s="37" t="s">
        <v>409</v>
      </c>
      <c r="B43" s="38" t="s">
        <v>368</v>
      </c>
      <c r="C43" s="35" t="s">
        <v>282</v>
      </c>
      <c r="D43" s="49">
        <f>D40</f>
        <v>728.97000000000025</v>
      </c>
      <c r="E43" s="35"/>
      <c r="F43" s="36"/>
    </row>
    <row r="44" spans="1:6" ht="12.75" customHeight="1" x14ac:dyDescent="0.2">
      <c r="A44" s="37"/>
      <c r="B44" s="38"/>
      <c r="C44" s="35"/>
      <c r="D44" s="35"/>
      <c r="E44" s="35"/>
      <c r="F44" s="36"/>
    </row>
    <row r="45" spans="1:6" ht="12.75" customHeight="1" x14ac:dyDescent="0.2">
      <c r="A45" s="33" t="s">
        <v>384</v>
      </c>
      <c r="B45" s="34" t="s">
        <v>373</v>
      </c>
      <c r="C45" s="35"/>
      <c r="D45" s="35"/>
      <c r="E45" s="35"/>
      <c r="F45" s="36"/>
    </row>
    <row r="46" spans="1:6" ht="12.75" customHeight="1" x14ac:dyDescent="0.2">
      <c r="A46" s="37" t="s">
        <v>410</v>
      </c>
      <c r="B46" s="38" t="s">
        <v>374</v>
      </c>
      <c r="C46" s="35" t="s">
        <v>290</v>
      </c>
      <c r="D46" s="49">
        <f>2*(44.2+46.6)</f>
        <v>181.60000000000002</v>
      </c>
      <c r="E46" s="35"/>
      <c r="F46" s="36"/>
    </row>
    <row r="47" spans="1:6" ht="12.75" customHeight="1" x14ac:dyDescent="0.2">
      <c r="A47" s="37" t="s">
        <v>412</v>
      </c>
      <c r="B47" s="38" t="s">
        <v>375</v>
      </c>
      <c r="C47" s="35" t="s">
        <v>281</v>
      </c>
      <c r="D47" s="49">
        <v>4</v>
      </c>
      <c r="E47" s="35"/>
      <c r="F47" s="36"/>
    </row>
    <row r="48" spans="1:6" ht="12.75" customHeight="1" x14ac:dyDescent="0.2">
      <c r="A48" s="37"/>
      <c r="B48" s="38"/>
      <c r="C48" s="35"/>
      <c r="D48" s="49"/>
      <c r="E48" s="35"/>
      <c r="F48" s="36"/>
    </row>
    <row r="49" spans="1:6" ht="12.75" customHeight="1" x14ac:dyDescent="0.2">
      <c r="A49" s="37"/>
      <c r="B49" s="48" t="s">
        <v>377</v>
      </c>
      <c r="C49" s="35"/>
      <c r="D49" s="49"/>
      <c r="E49" s="35"/>
      <c r="F49" s="36"/>
    </row>
    <row r="50" spans="1:6" ht="12.75" customHeight="1" x14ac:dyDescent="0.2">
      <c r="A50" s="33" t="s">
        <v>385</v>
      </c>
      <c r="B50" s="34" t="s">
        <v>363</v>
      </c>
      <c r="C50" s="35"/>
      <c r="D50" s="49"/>
      <c r="E50" s="35"/>
      <c r="F50" s="36"/>
    </row>
    <row r="51" spans="1:6" ht="12.75" customHeight="1" x14ac:dyDescent="0.2">
      <c r="A51" s="37" t="s">
        <v>411</v>
      </c>
      <c r="B51" s="38" t="s">
        <v>362</v>
      </c>
      <c r="C51" s="35" t="s">
        <v>282</v>
      </c>
      <c r="D51" s="49">
        <f>2*400.9</f>
        <v>801.8</v>
      </c>
      <c r="E51" s="35"/>
      <c r="F51" s="36"/>
    </row>
    <row r="52" spans="1:6" ht="12.75" customHeight="1" x14ac:dyDescent="0.2">
      <c r="A52" s="37" t="s">
        <v>413</v>
      </c>
      <c r="B52" s="38" t="s">
        <v>365</v>
      </c>
      <c r="C52" s="35" t="s">
        <v>282</v>
      </c>
      <c r="D52" s="49">
        <f>48.4*40-D51</f>
        <v>1134.2</v>
      </c>
      <c r="E52" s="35"/>
      <c r="F52" s="36"/>
    </row>
    <row r="53" spans="1:6" ht="12.75" customHeight="1" x14ac:dyDescent="0.2">
      <c r="A53" s="37" t="s">
        <v>414</v>
      </c>
      <c r="B53" s="38" t="s">
        <v>371</v>
      </c>
      <c r="C53" s="35" t="s">
        <v>290</v>
      </c>
      <c r="D53" s="49">
        <f>2*18.2</f>
        <v>36.4</v>
      </c>
      <c r="E53" s="35"/>
      <c r="F53" s="36"/>
    </row>
    <row r="54" spans="1:6" ht="12.75" customHeight="1" x14ac:dyDescent="0.2">
      <c r="A54" s="37" t="s">
        <v>415</v>
      </c>
      <c r="B54" s="38" t="s">
        <v>372</v>
      </c>
      <c r="C54" s="35" t="s">
        <v>282</v>
      </c>
      <c r="D54" s="49">
        <v>8</v>
      </c>
      <c r="E54" s="35"/>
      <c r="F54" s="36"/>
    </row>
    <row r="55" spans="1:6" ht="12.75" customHeight="1" x14ac:dyDescent="0.2">
      <c r="A55" s="37" t="s">
        <v>416</v>
      </c>
      <c r="B55" s="38" t="s">
        <v>368</v>
      </c>
      <c r="C55" s="35" t="s">
        <v>282</v>
      </c>
      <c r="D55" s="49">
        <f>D52</f>
        <v>1134.2</v>
      </c>
      <c r="E55" s="35"/>
      <c r="F55" s="36"/>
    </row>
    <row r="56" spans="1:6" ht="12.75" customHeight="1" x14ac:dyDescent="0.2">
      <c r="A56" s="37"/>
      <c r="B56" s="38"/>
      <c r="C56" s="35"/>
      <c r="D56" s="49"/>
      <c r="E56" s="35"/>
      <c r="F56" s="36"/>
    </row>
    <row r="57" spans="1:6" ht="12.75" customHeight="1" x14ac:dyDescent="0.2">
      <c r="A57" s="33" t="s">
        <v>386</v>
      </c>
      <c r="B57" s="34" t="s">
        <v>373</v>
      </c>
      <c r="C57" s="35"/>
      <c r="D57" s="49"/>
      <c r="E57" s="35"/>
      <c r="F57" s="36"/>
    </row>
    <row r="58" spans="1:6" ht="12.75" customHeight="1" x14ac:dyDescent="0.2">
      <c r="A58" s="37" t="s">
        <v>417</v>
      </c>
      <c r="B58" s="38" t="s">
        <v>374</v>
      </c>
      <c r="C58" s="35" t="s">
        <v>290</v>
      </c>
      <c r="D58" s="49">
        <f>2*(48.9+40.5)</f>
        <v>178.8</v>
      </c>
      <c r="E58" s="35"/>
      <c r="F58" s="36"/>
    </row>
    <row r="59" spans="1:6" ht="12.75" customHeight="1" x14ac:dyDescent="0.2">
      <c r="A59" s="37" t="s">
        <v>418</v>
      </c>
      <c r="B59" s="38" t="s">
        <v>375</v>
      </c>
      <c r="C59" s="35" t="s">
        <v>281</v>
      </c>
      <c r="D59" s="49">
        <v>4</v>
      </c>
      <c r="E59" s="35"/>
      <c r="F59" s="36"/>
    </row>
    <row r="60" spans="1:6" ht="12.75" customHeight="1" x14ac:dyDescent="0.2">
      <c r="A60" s="37"/>
      <c r="B60" s="38"/>
      <c r="C60" s="35"/>
      <c r="D60" s="49"/>
      <c r="E60" s="35"/>
      <c r="F60" s="36"/>
    </row>
    <row r="61" spans="1:6" ht="12.75" customHeight="1" x14ac:dyDescent="0.2">
      <c r="A61" s="37"/>
      <c r="B61" s="48" t="s">
        <v>378</v>
      </c>
      <c r="C61" s="35"/>
      <c r="D61" s="49"/>
      <c r="E61" s="35"/>
      <c r="F61" s="36"/>
    </row>
    <row r="62" spans="1:6" ht="12.75" customHeight="1" x14ac:dyDescent="0.2">
      <c r="A62" s="33" t="s">
        <v>387</v>
      </c>
      <c r="B62" s="34" t="s">
        <v>363</v>
      </c>
      <c r="C62" s="35"/>
      <c r="D62" s="49"/>
      <c r="E62" s="35"/>
      <c r="F62" s="36"/>
    </row>
    <row r="63" spans="1:6" ht="12.75" customHeight="1" x14ac:dyDescent="0.2">
      <c r="A63" s="37" t="s">
        <v>419</v>
      </c>
      <c r="B63" s="38" t="s">
        <v>423</v>
      </c>
      <c r="C63" s="35" t="s">
        <v>282</v>
      </c>
      <c r="D63" s="49">
        <f>2*3*15.7</f>
        <v>94.199999999999989</v>
      </c>
      <c r="E63" s="35"/>
      <c r="F63" s="36"/>
    </row>
    <row r="64" spans="1:6" ht="12.75" customHeight="1" x14ac:dyDescent="0.2">
      <c r="A64" s="37" t="s">
        <v>425</v>
      </c>
      <c r="B64" s="38" t="s">
        <v>424</v>
      </c>
      <c r="C64" s="35" t="s">
        <v>282</v>
      </c>
      <c r="D64" s="49">
        <f>D63</f>
        <v>94.199999999999989</v>
      </c>
      <c r="E64" s="35"/>
      <c r="F64" s="36"/>
    </row>
    <row r="65" spans="1:6" ht="12.75" customHeight="1" x14ac:dyDescent="0.2">
      <c r="A65" s="37"/>
      <c r="B65" s="38"/>
      <c r="C65" s="35"/>
      <c r="D65" s="49"/>
      <c r="E65" s="35"/>
      <c r="F65" s="36"/>
    </row>
    <row r="66" spans="1:6" ht="12.75" customHeight="1" x14ac:dyDescent="0.2">
      <c r="A66" s="37"/>
      <c r="B66" s="48" t="s">
        <v>428</v>
      </c>
      <c r="C66" s="35"/>
      <c r="D66" s="49"/>
      <c r="E66" s="35"/>
      <c r="F66" s="36"/>
    </row>
    <row r="67" spans="1:6" ht="12.75" customHeight="1" x14ac:dyDescent="0.2">
      <c r="A67" s="33" t="s">
        <v>388</v>
      </c>
      <c r="B67" s="34" t="s">
        <v>429</v>
      </c>
      <c r="C67" s="35"/>
      <c r="D67" s="49"/>
      <c r="E67" s="35"/>
      <c r="F67" s="36"/>
    </row>
    <row r="68" spans="1:6" ht="12.75" customHeight="1" x14ac:dyDescent="0.2">
      <c r="A68" s="37" t="s">
        <v>420</v>
      </c>
      <c r="B68" s="38" t="s">
        <v>430</v>
      </c>
      <c r="C68" s="35" t="s">
        <v>281</v>
      </c>
      <c r="D68" s="49">
        <v>2</v>
      </c>
      <c r="E68" s="35"/>
      <c r="F68" s="36"/>
    </row>
    <row r="69" spans="1:6" ht="12.75" customHeight="1" x14ac:dyDescent="0.2">
      <c r="A69" s="37"/>
      <c r="B69" s="38"/>
      <c r="C69" s="35"/>
      <c r="D69" s="49"/>
      <c r="E69" s="35"/>
      <c r="F69" s="36"/>
    </row>
    <row r="70" spans="1:6" ht="12.75" customHeight="1" x14ac:dyDescent="0.2">
      <c r="A70" s="37"/>
      <c r="B70" s="48" t="s">
        <v>376</v>
      </c>
      <c r="C70" s="35"/>
      <c r="D70" s="35"/>
      <c r="E70" s="35"/>
      <c r="F70" s="36"/>
    </row>
    <row r="71" spans="1:6" ht="12.75" customHeight="1" x14ac:dyDescent="0.2">
      <c r="A71" s="33" t="s">
        <v>426</v>
      </c>
      <c r="B71" s="34" t="s">
        <v>349</v>
      </c>
      <c r="C71" s="35"/>
      <c r="D71" s="35"/>
      <c r="E71" s="35"/>
      <c r="F71" s="36"/>
    </row>
    <row r="72" spans="1:6" ht="12.75" customHeight="1" x14ac:dyDescent="0.2">
      <c r="A72" s="37" t="s">
        <v>427</v>
      </c>
      <c r="B72" s="38" t="s">
        <v>350</v>
      </c>
      <c r="C72" s="35" t="s">
        <v>281</v>
      </c>
      <c r="D72" s="35">
        <v>1</v>
      </c>
      <c r="E72" s="35"/>
      <c r="F72" s="36"/>
    </row>
    <row r="73" spans="1:6" ht="12.75" customHeight="1" x14ac:dyDescent="0.2">
      <c r="A73" s="37" t="s">
        <v>421</v>
      </c>
      <c r="B73" s="38" t="s">
        <v>351</v>
      </c>
      <c r="C73" s="35" t="s">
        <v>281</v>
      </c>
      <c r="D73" s="35">
        <v>1</v>
      </c>
      <c r="E73" s="35"/>
      <c r="F73" s="36"/>
    </row>
    <row r="74" spans="1:6" ht="12.75" customHeight="1" x14ac:dyDescent="0.2">
      <c r="A74" s="37"/>
      <c r="B74" s="38"/>
      <c r="C74" s="35"/>
      <c r="D74" s="35"/>
      <c r="E74" s="35"/>
      <c r="F74" s="36"/>
    </row>
    <row r="75" spans="1:6" ht="12.75" customHeight="1" x14ac:dyDescent="0.2">
      <c r="A75" s="70"/>
      <c r="B75" s="72" t="s">
        <v>27</v>
      </c>
      <c r="C75" s="73"/>
      <c r="D75" s="73"/>
      <c r="E75" s="74"/>
      <c r="F75" s="42"/>
    </row>
    <row r="76" spans="1:6" ht="12.75" customHeight="1" thickBot="1" x14ac:dyDescent="0.25">
      <c r="A76" s="71"/>
      <c r="B76" s="75" t="s">
        <v>39</v>
      </c>
      <c r="C76" s="64"/>
      <c r="D76" s="64"/>
      <c r="E76" s="76"/>
      <c r="F76" s="43"/>
    </row>
    <row r="77" spans="1:6" ht="13.5" thickTop="1" x14ac:dyDescent="0.2"/>
  </sheetData>
  <mergeCells count="9">
    <mergeCell ref="A75:A76"/>
    <mergeCell ref="B75:E75"/>
    <mergeCell ref="B76:E76"/>
    <mergeCell ref="A1:F2"/>
    <mergeCell ref="B3:D3"/>
    <mergeCell ref="B4:D4"/>
    <mergeCell ref="B5:D5"/>
    <mergeCell ref="B6:D6"/>
    <mergeCell ref="B7:D7"/>
  </mergeCells>
  <phoneticPr fontId="4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A4722-0C66-4338-80D9-EF5690A677CD}">
  <dimension ref="A1:F34"/>
  <sheetViews>
    <sheetView workbookViewId="0">
      <selection activeCell="K24" sqref="K24"/>
    </sheetView>
  </sheetViews>
  <sheetFormatPr defaultRowHeight="12.75" x14ac:dyDescent="0.2"/>
  <cols>
    <col min="1" max="1" width="9.7109375" customWidth="1"/>
    <col min="2" max="2" width="44.7109375" customWidth="1"/>
    <col min="3" max="3" width="6.7109375" customWidth="1"/>
    <col min="4" max="4" width="8.7109375" customWidth="1"/>
    <col min="5" max="5" width="10.7109375" customWidth="1"/>
    <col min="6" max="6" width="15.7109375" customWidth="1"/>
  </cols>
  <sheetData>
    <row r="1" spans="1:6" ht="12.75" customHeight="1" x14ac:dyDescent="0.2">
      <c r="A1" s="54" t="s">
        <v>29</v>
      </c>
      <c r="B1" s="54"/>
      <c r="C1" s="54"/>
      <c r="D1" s="54"/>
      <c r="E1" s="54"/>
      <c r="F1" s="54"/>
    </row>
    <row r="2" spans="1:6" ht="12.75" customHeight="1" thickBot="1" x14ac:dyDescent="0.25">
      <c r="A2" s="55"/>
      <c r="B2" s="55"/>
      <c r="C2" s="55"/>
      <c r="D2" s="55"/>
      <c r="E2" s="55"/>
      <c r="F2" s="55"/>
    </row>
    <row r="3" spans="1:6" ht="12.75" customHeight="1" thickTop="1" x14ac:dyDescent="0.2">
      <c r="A3" s="4" t="s">
        <v>40</v>
      </c>
      <c r="B3" s="77" t="str">
        <f>Forside!B3</f>
        <v>Beton og kloak</v>
      </c>
      <c r="C3" s="77"/>
      <c r="D3" s="77"/>
      <c r="E3" s="5"/>
      <c r="F3" s="5"/>
    </row>
    <row r="4" spans="1:6" ht="12.75" customHeight="1" x14ac:dyDescent="0.2">
      <c r="A4" s="4" t="s">
        <v>41</v>
      </c>
      <c r="B4" s="78" t="str">
        <f>Forside!B4</f>
        <v>Avista Rise of the Pheonix (RotP)</v>
      </c>
      <c r="C4" s="78"/>
      <c r="D4" s="78"/>
      <c r="E4" s="5"/>
      <c r="F4" s="5"/>
    </row>
    <row r="5" spans="1:6" ht="12.75" customHeight="1" x14ac:dyDescent="0.2">
      <c r="A5" s="4" t="s">
        <v>42</v>
      </c>
      <c r="B5" s="79" t="str">
        <f>Forside!B5</f>
        <v>Avista Green ApS</v>
      </c>
      <c r="C5" s="79"/>
      <c r="D5" s="79"/>
      <c r="E5" s="5"/>
      <c r="F5" s="5"/>
    </row>
    <row r="6" spans="1:6" ht="12.75" customHeight="1" x14ac:dyDescent="0.2">
      <c r="A6" s="6" t="s">
        <v>43</v>
      </c>
      <c r="B6" s="57" t="str">
        <f>Forside!B6</f>
        <v>220214</v>
      </c>
      <c r="C6" s="80"/>
      <c r="D6" s="80"/>
      <c r="E6" s="7" t="s">
        <v>284</v>
      </c>
      <c r="F6" s="7" t="str">
        <f>+A10</f>
        <v>3.</v>
      </c>
    </row>
    <row r="7" spans="1:6" ht="12.75" customHeight="1" thickBot="1" x14ac:dyDescent="0.25">
      <c r="A7" s="4"/>
      <c r="B7" s="58" t="s">
        <v>298</v>
      </c>
      <c r="C7" s="58"/>
      <c r="D7" s="58"/>
      <c r="E7" s="5" t="s">
        <v>283</v>
      </c>
      <c r="F7" s="45">
        <f>Forside!G7</f>
        <v>45523</v>
      </c>
    </row>
    <row r="8" spans="1:6" ht="12.75" customHeight="1" thickTop="1" thickBot="1" x14ac:dyDescent="0.25">
      <c r="A8" s="32"/>
      <c r="B8" s="32"/>
      <c r="C8" s="32"/>
      <c r="D8" s="32"/>
      <c r="E8" s="32"/>
      <c r="F8" s="32"/>
    </row>
    <row r="9" spans="1:6" ht="12.75" customHeight="1" thickBot="1" x14ac:dyDescent="0.25">
      <c r="A9" s="27" t="s">
        <v>22</v>
      </c>
      <c r="B9" s="28" t="s">
        <v>23</v>
      </c>
      <c r="C9" s="29" t="s">
        <v>24</v>
      </c>
      <c r="D9" s="29" t="s">
        <v>25</v>
      </c>
      <c r="E9" s="29" t="s">
        <v>26</v>
      </c>
      <c r="F9" s="30" t="s">
        <v>27</v>
      </c>
    </row>
    <row r="10" spans="1:6" ht="12.75" customHeight="1" thickTop="1" x14ac:dyDescent="0.2">
      <c r="A10" s="33" t="s">
        <v>306</v>
      </c>
      <c r="B10" s="34" t="s">
        <v>298</v>
      </c>
      <c r="C10" s="35"/>
      <c r="D10" s="35"/>
      <c r="E10" s="35"/>
      <c r="F10" s="36"/>
    </row>
    <row r="11" spans="1:6" ht="12.75" customHeight="1" x14ac:dyDescent="0.2">
      <c r="A11" s="37"/>
      <c r="B11" s="38"/>
      <c r="C11" s="35"/>
      <c r="D11" s="35"/>
      <c r="E11" s="35"/>
      <c r="F11" s="36"/>
    </row>
    <row r="12" spans="1:6" ht="12.75" customHeight="1" x14ac:dyDescent="0.2">
      <c r="A12" s="33" t="s">
        <v>311</v>
      </c>
      <c r="B12" s="34" t="s">
        <v>342</v>
      </c>
      <c r="C12" s="35"/>
      <c r="D12" s="35"/>
      <c r="E12" s="35"/>
      <c r="F12" s="36"/>
    </row>
    <row r="13" spans="1:6" ht="12.75" customHeight="1" x14ac:dyDescent="0.2">
      <c r="A13" s="37" t="s">
        <v>312</v>
      </c>
      <c r="B13" s="38" t="s">
        <v>317</v>
      </c>
      <c r="C13" s="35" t="s">
        <v>290</v>
      </c>
      <c r="D13" s="35">
        <f>23+2+1+6.5</f>
        <v>32.5</v>
      </c>
      <c r="E13" s="35"/>
      <c r="F13" s="36"/>
    </row>
    <row r="14" spans="1:6" ht="12.75" customHeight="1" x14ac:dyDescent="0.2">
      <c r="A14" s="37" t="s">
        <v>313</v>
      </c>
      <c r="B14" s="38" t="s">
        <v>318</v>
      </c>
      <c r="C14" s="35" t="s">
        <v>290</v>
      </c>
      <c r="D14" s="35">
        <f>29+131</f>
        <v>160</v>
      </c>
      <c r="E14" s="35"/>
      <c r="F14" s="36"/>
    </row>
    <row r="15" spans="1:6" ht="12.75" customHeight="1" x14ac:dyDescent="0.2">
      <c r="A15" s="37" t="s">
        <v>314</v>
      </c>
      <c r="B15" s="38" t="s">
        <v>431</v>
      </c>
      <c r="C15" s="35" t="s">
        <v>290</v>
      </c>
      <c r="D15" s="35">
        <v>184</v>
      </c>
      <c r="E15" s="35"/>
      <c r="F15" s="36"/>
    </row>
    <row r="16" spans="1:6" ht="12.75" customHeight="1" x14ac:dyDescent="0.2">
      <c r="A16" s="37" t="s">
        <v>315</v>
      </c>
      <c r="B16" s="38" t="s">
        <v>316</v>
      </c>
      <c r="C16" s="35" t="s">
        <v>290</v>
      </c>
      <c r="D16" s="35">
        <v>28</v>
      </c>
      <c r="E16" s="35"/>
      <c r="F16" s="36"/>
    </row>
    <row r="17" spans="1:6" ht="12.75" customHeight="1" x14ac:dyDescent="0.2">
      <c r="A17" s="37" t="s">
        <v>319</v>
      </c>
      <c r="B17" s="38" t="s">
        <v>432</v>
      </c>
      <c r="C17" s="35" t="s">
        <v>281</v>
      </c>
      <c r="D17" s="35">
        <v>1</v>
      </c>
      <c r="E17" s="35"/>
      <c r="F17" s="36"/>
    </row>
    <row r="18" spans="1:6" ht="12.75" customHeight="1" x14ac:dyDescent="0.2">
      <c r="A18" s="37" t="s">
        <v>321</v>
      </c>
      <c r="B18" s="38" t="s">
        <v>340</v>
      </c>
      <c r="C18" s="35" t="s">
        <v>281</v>
      </c>
      <c r="D18" s="35">
        <v>1</v>
      </c>
      <c r="E18" s="35"/>
      <c r="F18" s="36"/>
    </row>
    <row r="19" spans="1:6" ht="12.75" customHeight="1" x14ac:dyDescent="0.2">
      <c r="A19" s="37" t="s">
        <v>331</v>
      </c>
      <c r="B19" s="38" t="s">
        <v>341</v>
      </c>
      <c r="C19" s="35" t="s">
        <v>281</v>
      </c>
      <c r="D19" s="35">
        <v>6</v>
      </c>
      <c r="E19" s="35"/>
      <c r="F19" s="36"/>
    </row>
    <row r="20" spans="1:6" ht="12.75" customHeight="1" x14ac:dyDescent="0.2">
      <c r="A20" s="37" t="s">
        <v>332</v>
      </c>
      <c r="B20" s="38" t="s">
        <v>433</v>
      </c>
      <c r="C20" s="35" t="s">
        <v>281</v>
      </c>
      <c r="D20" s="35">
        <v>6</v>
      </c>
      <c r="E20" s="35"/>
      <c r="F20" s="36"/>
    </row>
    <row r="21" spans="1:6" ht="12.75" customHeight="1" x14ac:dyDescent="0.2">
      <c r="A21" s="37" t="s">
        <v>434</v>
      </c>
      <c r="B21" s="38" t="s">
        <v>322</v>
      </c>
      <c r="C21" s="35" t="s">
        <v>281</v>
      </c>
      <c r="D21" s="35">
        <f>2+2+2</f>
        <v>6</v>
      </c>
      <c r="E21" s="35"/>
      <c r="F21" s="36"/>
    </row>
    <row r="22" spans="1:6" ht="12.75" customHeight="1" x14ac:dyDescent="0.2">
      <c r="A22" s="37" t="s">
        <v>435</v>
      </c>
      <c r="B22" s="38" t="s">
        <v>323</v>
      </c>
      <c r="C22" s="35" t="s">
        <v>281</v>
      </c>
      <c r="D22" s="35">
        <f>1+2</f>
        <v>3</v>
      </c>
      <c r="E22" s="35"/>
      <c r="F22" s="36"/>
    </row>
    <row r="23" spans="1:6" ht="12.75" customHeight="1" x14ac:dyDescent="0.2">
      <c r="A23" s="37" t="s">
        <v>436</v>
      </c>
      <c r="B23" s="38" t="s">
        <v>320</v>
      </c>
      <c r="C23" s="35" t="s">
        <v>290</v>
      </c>
      <c r="D23" s="35">
        <v>29</v>
      </c>
      <c r="E23" s="35"/>
      <c r="F23" s="36"/>
    </row>
    <row r="24" spans="1:6" ht="12.75" customHeight="1" x14ac:dyDescent="0.2">
      <c r="A24" s="37" t="s">
        <v>437</v>
      </c>
      <c r="B24" s="38" t="s">
        <v>324</v>
      </c>
      <c r="C24" s="35" t="s">
        <v>281</v>
      </c>
      <c r="D24" s="35">
        <v>1</v>
      </c>
      <c r="E24" s="35"/>
      <c r="F24" s="36"/>
    </row>
    <row r="25" spans="1:6" ht="12.75" customHeight="1" x14ac:dyDescent="0.2">
      <c r="A25" s="37"/>
      <c r="B25" s="38"/>
      <c r="C25" s="35"/>
      <c r="D25" s="35"/>
      <c r="E25" s="35"/>
      <c r="F25" s="36"/>
    </row>
    <row r="26" spans="1:6" ht="12.75" customHeight="1" x14ac:dyDescent="0.2">
      <c r="A26" s="33" t="s">
        <v>325</v>
      </c>
      <c r="B26" s="34" t="s">
        <v>352</v>
      </c>
      <c r="C26" s="35"/>
      <c r="D26" s="35"/>
      <c r="E26" s="35"/>
      <c r="F26" s="36"/>
    </row>
    <row r="27" spans="1:6" ht="12.75" customHeight="1" x14ac:dyDescent="0.2">
      <c r="A27" s="37" t="s">
        <v>326</v>
      </c>
      <c r="B27" s="38" t="s">
        <v>329</v>
      </c>
      <c r="C27" s="35" t="s">
        <v>290</v>
      </c>
      <c r="D27" s="35">
        <v>121</v>
      </c>
      <c r="E27" s="35"/>
      <c r="F27" s="36"/>
    </row>
    <row r="28" spans="1:6" ht="12.75" customHeight="1" x14ac:dyDescent="0.2">
      <c r="A28" s="37" t="s">
        <v>327</v>
      </c>
      <c r="B28" s="38" t="s">
        <v>328</v>
      </c>
      <c r="C28" s="35" t="s">
        <v>281</v>
      </c>
      <c r="D28" s="35">
        <v>2</v>
      </c>
      <c r="E28" s="35"/>
      <c r="F28" s="36"/>
    </row>
    <row r="29" spans="1:6" ht="12.75" customHeight="1" x14ac:dyDescent="0.2">
      <c r="A29" s="37" t="s">
        <v>330</v>
      </c>
      <c r="B29" s="38" t="s">
        <v>340</v>
      </c>
      <c r="C29" s="35" t="s">
        <v>281</v>
      </c>
      <c r="D29" s="35">
        <v>1</v>
      </c>
      <c r="E29" s="35"/>
      <c r="F29" s="36"/>
    </row>
    <row r="30" spans="1:6" ht="12.75" customHeight="1" x14ac:dyDescent="0.2">
      <c r="A30" s="37" t="s">
        <v>339</v>
      </c>
      <c r="B30" s="38" t="s">
        <v>341</v>
      </c>
      <c r="C30" s="35" t="s">
        <v>281</v>
      </c>
      <c r="D30" s="35">
        <v>1</v>
      </c>
      <c r="E30" s="35"/>
      <c r="F30" s="36"/>
    </row>
    <row r="31" spans="1:6" ht="12.75" customHeight="1" x14ac:dyDescent="0.2">
      <c r="A31" s="37"/>
      <c r="B31" s="38"/>
      <c r="C31" s="35"/>
      <c r="D31" s="35"/>
      <c r="E31" s="35"/>
      <c r="F31" s="36"/>
    </row>
    <row r="32" spans="1:6" ht="12.75" customHeight="1" x14ac:dyDescent="0.2">
      <c r="A32" s="70"/>
      <c r="B32" s="72" t="s">
        <v>27</v>
      </c>
      <c r="C32" s="73"/>
      <c r="D32" s="73"/>
      <c r="E32" s="74"/>
      <c r="F32" s="42"/>
    </row>
    <row r="33" spans="1:6" ht="12.75" customHeight="1" thickBot="1" x14ac:dyDescent="0.25">
      <c r="A33" s="71"/>
      <c r="B33" s="75" t="s">
        <v>39</v>
      </c>
      <c r="C33" s="64"/>
      <c r="D33" s="64"/>
      <c r="E33" s="76"/>
      <c r="F33" s="43"/>
    </row>
    <row r="34" spans="1:6" ht="13.5" thickTop="1" x14ac:dyDescent="0.2"/>
  </sheetData>
  <mergeCells count="9">
    <mergeCell ref="A32:A33"/>
    <mergeCell ref="B32:E32"/>
    <mergeCell ref="B33:E33"/>
    <mergeCell ref="A1:F2"/>
    <mergeCell ref="B3:D3"/>
    <mergeCell ref="B4:D4"/>
    <mergeCell ref="B5:D5"/>
    <mergeCell ref="B6:D6"/>
    <mergeCell ref="B7:D7"/>
  </mergeCells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7"/>
  <sheetViews>
    <sheetView zoomScaleSheetLayoutView="100" workbookViewId="0">
      <selection activeCell="D22" sqref="D22:E22"/>
    </sheetView>
  </sheetViews>
  <sheetFormatPr defaultRowHeight="12.75" x14ac:dyDescent="0.2"/>
  <cols>
    <col min="1" max="1" width="9.85546875" style="8" bestFit="1" customWidth="1"/>
    <col min="2" max="2" width="37" style="8" customWidth="1"/>
    <col min="3" max="3" width="5.7109375" style="8" bestFit="1" customWidth="1"/>
    <col min="4" max="4" width="7.5703125" style="8" bestFit="1" customWidth="1"/>
    <col min="5" max="5" width="9.7109375" style="8" bestFit="1" customWidth="1"/>
    <col min="6" max="6" width="15.42578125" style="8" customWidth="1"/>
  </cols>
  <sheetData>
    <row r="1" spans="1:6" ht="12.75" customHeight="1" x14ac:dyDescent="0.2">
      <c r="A1" s="54" t="s">
        <v>29</v>
      </c>
      <c r="B1" s="54"/>
      <c r="C1" s="54"/>
      <c r="D1" s="54"/>
      <c r="E1" s="54"/>
      <c r="F1" s="54"/>
    </row>
    <row r="2" spans="1:6" ht="13.5" thickBot="1" x14ac:dyDescent="0.25">
      <c r="A2" s="55"/>
      <c r="B2" s="55"/>
      <c r="C2" s="55"/>
      <c r="D2" s="55"/>
      <c r="E2" s="55"/>
      <c r="F2" s="55"/>
    </row>
    <row r="3" spans="1:6" ht="12.75" customHeight="1" thickTop="1" x14ac:dyDescent="0.2">
      <c r="A3" s="4" t="s">
        <v>40</v>
      </c>
      <c r="B3" s="77" t="str">
        <f>+Forside!B3</f>
        <v>Beton og kloak</v>
      </c>
      <c r="C3" s="77"/>
      <c r="D3" s="77"/>
      <c r="E3" s="5"/>
      <c r="F3" s="5"/>
    </row>
    <row r="4" spans="1:6" ht="12.75" customHeight="1" x14ac:dyDescent="0.2">
      <c r="A4" s="4" t="s">
        <v>41</v>
      </c>
      <c r="B4" s="78" t="str">
        <f>+Forside!B4</f>
        <v>Avista Rise of the Pheonix (RotP)</v>
      </c>
      <c r="C4" s="78"/>
      <c r="D4" s="78"/>
      <c r="E4" s="5"/>
      <c r="F4" s="5"/>
    </row>
    <row r="5" spans="1:6" ht="12.75" customHeight="1" x14ac:dyDescent="0.2">
      <c r="A5" s="4" t="s">
        <v>42</v>
      </c>
      <c r="B5" s="79" t="str">
        <f>+Forside!B5</f>
        <v>Avista Green ApS</v>
      </c>
      <c r="C5" s="79"/>
      <c r="D5" s="79"/>
      <c r="E5" s="5"/>
      <c r="F5" s="5"/>
    </row>
    <row r="6" spans="1:6" x14ac:dyDescent="0.2">
      <c r="A6" s="6" t="s">
        <v>43</v>
      </c>
      <c r="B6" s="80" t="str">
        <f>+Forside!B6</f>
        <v>220214</v>
      </c>
      <c r="C6" s="80"/>
      <c r="D6" s="80"/>
      <c r="E6" s="7" t="s">
        <v>44</v>
      </c>
      <c r="F6" s="7" t="str">
        <f>+A10</f>
        <v>6.</v>
      </c>
    </row>
    <row r="7" spans="1:6" ht="12.75" customHeight="1" thickBot="1" x14ac:dyDescent="0.25">
      <c r="A7" s="4"/>
      <c r="B7" s="58"/>
      <c r="C7" s="58"/>
      <c r="D7" s="58"/>
      <c r="E7" s="5" t="s">
        <v>45</v>
      </c>
      <c r="F7" s="26">
        <v>39423</v>
      </c>
    </row>
    <row r="8" spans="1:6" ht="14.25" thickTop="1" thickBot="1" x14ac:dyDescent="0.25">
      <c r="A8" s="32"/>
      <c r="B8" s="32"/>
      <c r="C8" s="32"/>
      <c r="D8" s="32"/>
      <c r="E8" s="32"/>
      <c r="F8" s="32"/>
    </row>
    <row r="9" spans="1:6" ht="24.75" thickBot="1" x14ac:dyDescent="0.25">
      <c r="A9" s="27" t="s">
        <v>22</v>
      </c>
      <c r="B9" s="28" t="s">
        <v>23</v>
      </c>
      <c r="C9" s="29" t="s">
        <v>24</v>
      </c>
      <c r="D9" s="29" t="s">
        <v>25</v>
      </c>
      <c r="E9" s="29" t="s">
        <v>26</v>
      </c>
      <c r="F9" s="30" t="s">
        <v>27</v>
      </c>
    </row>
    <row r="10" spans="1:6" ht="13.5" thickTop="1" x14ac:dyDescent="0.2">
      <c r="A10" s="33" t="s">
        <v>46</v>
      </c>
      <c r="B10" s="34" t="s">
        <v>30</v>
      </c>
      <c r="C10" s="35"/>
      <c r="D10" s="35"/>
      <c r="E10" s="35"/>
      <c r="F10" s="36"/>
    </row>
    <row r="11" spans="1:6" x14ac:dyDescent="0.2">
      <c r="A11" s="37"/>
      <c r="B11" s="38"/>
      <c r="C11" s="35"/>
      <c r="D11" s="35"/>
      <c r="E11" s="35"/>
      <c r="F11" s="36"/>
    </row>
    <row r="12" spans="1:6" x14ac:dyDescent="0.2">
      <c r="A12" s="37" t="s">
        <v>47</v>
      </c>
      <c r="B12" s="38" t="s">
        <v>32</v>
      </c>
      <c r="C12" s="35" t="s">
        <v>31</v>
      </c>
      <c r="D12" s="35">
        <v>10</v>
      </c>
      <c r="E12" s="35">
        <v>770</v>
      </c>
      <c r="F12" s="36">
        <f t="shared" ref="F12:F56" si="0">+E12*D12</f>
        <v>7700</v>
      </c>
    </row>
    <row r="13" spans="1:6" x14ac:dyDescent="0.2">
      <c r="A13" s="37" t="s">
        <v>48</v>
      </c>
      <c r="B13" s="38" t="s">
        <v>33</v>
      </c>
      <c r="C13" s="35" t="s">
        <v>31</v>
      </c>
      <c r="D13" s="35">
        <v>10</v>
      </c>
      <c r="E13" s="35">
        <v>770</v>
      </c>
      <c r="F13" s="36">
        <f>+E13*D13</f>
        <v>7700</v>
      </c>
    </row>
    <row r="14" spans="1:6" x14ac:dyDescent="0.2">
      <c r="A14" s="37" t="s">
        <v>49</v>
      </c>
      <c r="B14" s="38" t="s">
        <v>34</v>
      </c>
      <c r="C14" s="35"/>
      <c r="D14" s="35"/>
      <c r="E14" s="35"/>
      <c r="F14" s="36">
        <f t="shared" si="0"/>
        <v>0</v>
      </c>
    </row>
    <row r="15" spans="1:6" x14ac:dyDescent="0.2">
      <c r="A15" s="37" t="s">
        <v>50</v>
      </c>
      <c r="B15" s="38"/>
      <c r="C15" s="35"/>
      <c r="D15" s="35"/>
      <c r="E15" s="35"/>
      <c r="F15" s="36">
        <f t="shared" si="0"/>
        <v>0</v>
      </c>
    </row>
    <row r="16" spans="1:6" x14ac:dyDescent="0.2">
      <c r="A16" s="37" t="s">
        <v>51</v>
      </c>
      <c r="B16" s="38"/>
      <c r="C16" s="35"/>
      <c r="D16" s="35"/>
      <c r="E16" s="35"/>
      <c r="F16" s="36">
        <f t="shared" si="0"/>
        <v>0</v>
      </c>
    </row>
    <row r="17" spans="1:6" x14ac:dyDescent="0.2">
      <c r="A17" s="37" t="s">
        <v>52</v>
      </c>
      <c r="B17" s="38"/>
      <c r="C17" s="35"/>
      <c r="D17" s="35"/>
      <c r="E17" s="35"/>
      <c r="F17" s="36">
        <f t="shared" si="0"/>
        <v>0</v>
      </c>
    </row>
    <row r="18" spans="1:6" x14ac:dyDescent="0.2">
      <c r="A18" s="37" t="s">
        <v>53</v>
      </c>
      <c r="B18" s="38"/>
      <c r="C18" s="35"/>
      <c r="D18" s="35"/>
      <c r="E18" s="35"/>
      <c r="F18" s="36">
        <f t="shared" si="0"/>
        <v>0</v>
      </c>
    </row>
    <row r="19" spans="1:6" x14ac:dyDescent="0.2">
      <c r="A19" s="37" t="s">
        <v>54</v>
      </c>
      <c r="B19" s="38"/>
      <c r="C19" s="35"/>
      <c r="D19" s="35"/>
      <c r="E19" s="35"/>
      <c r="F19" s="36">
        <f t="shared" si="0"/>
        <v>0</v>
      </c>
    </row>
    <row r="20" spans="1:6" x14ac:dyDescent="0.2">
      <c r="A20" s="37" t="s">
        <v>55</v>
      </c>
      <c r="B20" s="38"/>
      <c r="C20" s="35"/>
      <c r="D20" s="35"/>
      <c r="E20" s="35"/>
      <c r="F20" s="36">
        <f t="shared" si="0"/>
        <v>0</v>
      </c>
    </row>
    <row r="21" spans="1:6" x14ac:dyDescent="0.2">
      <c r="A21" s="37" t="s">
        <v>56</v>
      </c>
      <c r="B21" s="38"/>
      <c r="C21" s="35"/>
      <c r="D21" s="35"/>
      <c r="E21" s="35"/>
      <c r="F21" s="36">
        <f t="shared" si="0"/>
        <v>0</v>
      </c>
    </row>
    <row r="22" spans="1:6" x14ac:dyDescent="0.2">
      <c r="A22" s="37" t="s">
        <v>57</v>
      </c>
      <c r="B22" s="38"/>
      <c r="C22" s="35"/>
      <c r="D22" s="35"/>
      <c r="E22" s="35"/>
      <c r="F22" s="36">
        <f t="shared" si="0"/>
        <v>0</v>
      </c>
    </row>
    <row r="23" spans="1:6" x14ac:dyDescent="0.2">
      <c r="A23" s="37" t="s">
        <v>58</v>
      </c>
      <c r="B23" s="38"/>
      <c r="C23" s="35"/>
      <c r="D23" s="35"/>
      <c r="E23" s="35"/>
      <c r="F23" s="36">
        <f t="shared" si="0"/>
        <v>0</v>
      </c>
    </row>
    <row r="24" spans="1:6" x14ac:dyDescent="0.2">
      <c r="A24" s="37" t="s">
        <v>59</v>
      </c>
      <c r="B24" s="38"/>
      <c r="C24" s="35"/>
      <c r="D24" s="35"/>
      <c r="E24" s="35"/>
      <c r="F24" s="36">
        <f t="shared" si="0"/>
        <v>0</v>
      </c>
    </row>
    <row r="25" spans="1:6" x14ac:dyDescent="0.2">
      <c r="A25" s="37" t="s">
        <v>60</v>
      </c>
      <c r="B25" s="38"/>
      <c r="C25" s="35"/>
      <c r="D25" s="35"/>
      <c r="E25" s="35"/>
      <c r="F25" s="36">
        <f t="shared" si="0"/>
        <v>0</v>
      </c>
    </row>
    <row r="26" spans="1:6" x14ac:dyDescent="0.2">
      <c r="A26" s="37" t="s">
        <v>61</v>
      </c>
      <c r="B26" s="38"/>
      <c r="C26" s="35"/>
      <c r="D26" s="35"/>
      <c r="E26" s="35"/>
      <c r="F26" s="36">
        <f t="shared" si="0"/>
        <v>0</v>
      </c>
    </row>
    <row r="27" spans="1:6" x14ac:dyDescent="0.2">
      <c r="A27" s="37" t="s">
        <v>62</v>
      </c>
      <c r="B27" s="38"/>
      <c r="C27" s="35"/>
      <c r="D27" s="35"/>
      <c r="E27" s="35"/>
      <c r="F27" s="36">
        <f t="shared" si="0"/>
        <v>0</v>
      </c>
    </row>
    <row r="28" spans="1:6" x14ac:dyDescent="0.2">
      <c r="A28" s="37" t="s">
        <v>63</v>
      </c>
      <c r="B28" s="38"/>
      <c r="C28" s="35"/>
      <c r="D28" s="35"/>
      <c r="E28" s="35"/>
      <c r="F28" s="36">
        <f t="shared" si="0"/>
        <v>0</v>
      </c>
    </row>
    <row r="29" spans="1:6" x14ac:dyDescent="0.2">
      <c r="A29" s="37" t="s">
        <v>64</v>
      </c>
      <c r="B29" s="38"/>
      <c r="C29" s="35"/>
      <c r="D29" s="35"/>
      <c r="E29" s="35"/>
      <c r="F29" s="36">
        <f t="shared" si="0"/>
        <v>0</v>
      </c>
    </row>
    <row r="30" spans="1:6" x14ac:dyDescent="0.2">
      <c r="A30" s="37" t="s">
        <v>65</v>
      </c>
      <c r="B30" s="38"/>
      <c r="C30" s="35"/>
      <c r="D30" s="35"/>
      <c r="E30" s="35"/>
      <c r="F30" s="36">
        <f t="shared" si="0"/>
        <v>0</v>
      </c>
    </row>
    <row r="31" spans="1:6" x14ac:dyDescent="0.2">
      <c r="A31" s="37" t="s">
        <v>66</v>
      </c>
      <c r="B31" s="38"/>
      <c r="C31" s="35"/>
      <c r="D31" s="35"/>
      <c r="E31" s="35"/>
      <c r="F31" s="36">
        <f t="shared" si="0"/>
        <v>0</v>
      </c>
    </row>
    <row r="32" spans="1:6" x14ac:dyDescent="0.2">
      <c r="A32" s="37" t="s">
        <v>67</v>
      </c>
      <c r="B32" s="38"/>
      <c r="C32" s="35"/>
      <c r="D32" s="35"/>
      <c r="E32" s="35"/>
      <c r="F32" s="36">
        <f t="shared" si="0"/>
        <v>0</v>
      </c>
    </row>
    <row r="33" spans="1:6" x14ac:dyDescent="0.2">
      <c r="A33" s="37" t="s">
        <v>68</v>
      </c>
      <c r="B33" s="38"/>
      <c r="C33" s="35"/>
      <c r="D33" s="35"/>
      <c r="E33" s="35"/>
      <c r="F33" s="36">
        <f t="shared" si="0"/>
        <v>0</v>
      </c>
    </row>
    <row r="34" spans="1:6" x14ac:dyDescent="0.2">
      <c r="A34" s="37" t="s">
        <v>69</v>
      </c>
      <c r="B34" s="38"/>
      <c r="C34" s="35"/>
      <c r="D34" s="35"/>
      <c r="E34" s="35"/>
      <c r="F34" s="36">
        <f t="shared" si="0"/>
        <v>0</v>
      </c>
    </row>
    <row r="35" spans="1:6" x14ac:dyDescent="0.2">
      <c r="A35" s="37" t="s">
        <v>70</v>
      </c>
      <c r="B35" s="38"/>
      <c r="C35" s="35"/>
      <c r="D35" s="35"/>
      <c r="E35" s="35"/>
      <c r="F35" s="36">
        <f t="shared" si="0"/>
        <v>0</v>
      </c>
    </row>
    <row r="36" spans="1:6" x14ac:dyDescent="0.2">
      <c r="A36" s="37" t="s">
        <v>71</v>
      </c>
      <c r="B36" s="38"/>
      <c r="C36" s="35"/>
      <c r="D36" s="35"/>
      <c r="E36" s="35"/>
      <c r="F36" s="36">
        <f t="shared" si="0"/>
        <v>0</v>
      </c>
    </row>
    <row r="37" spans="1:6" x14ac:dyDescent="0.2">
      <c r="A37" s="37" t="s">
        <v>72</v>
      </c>
      <c r="B37" s="38"/>
      <c r="C37" s="35"/>
      <c r="D37" s="35"/>
      <c r="E37" s="35"/>
      <c r="F37" s="36">
        <f t="shared" si="0"/>
        <v>0</v>
      </c>
    </row>
    <row r="38" spans="1:6" x14ac:dyDescent="0.2">
      <c r="A38" s="37" t="s">
        <v>73</v>
      </c>
      <c r="B38" s="38"/>
      <c r="C38" s="35"/>
      <c r="D38" s="35"/>
      <c r="E38" s="35"/>
      <c r="F38" s="36">
        <f t="shared" si="0"/>
        <v>0</v>
      </c>
    </row>
    <row r="39" spans="1:6" x14ac:dyDescent="0.2">
      <c r="A39" s="37" t="s">
        <v>74</v>
      </c>
      <c r="B39" s="38"/>
      <c r="C39" s="35"/>
      <c r="D39" s="35"/>
      <c r="E39" s="35"/>
      <c r="F39" s="36">
        <f t="shared" si="0"/>
        <v>0</v>
      </c>
    </row>
    <row r="40" spans="1:6" x14ac:dyDescent="0.2">
      <c r="A40" s="37" t="s">
        <v>75</v>
      </c>
      <c r="B40" s="38"/>
      <c r="C40" s="35"/>
      <c r="D40" s="35"/>
      <c r="E40" s="35"/>
      <c r="F40" s="36">
        <f t="shared" si="0"/>
        <v>0</v>
      </c>
    </row>
    <row r="41" spans="1:6" x14ac:dyDescent="0.2">
      <c r="A41" s="37" t="s">
        <v>76</v>
      </c>
      <c r="B41" s="38"/>
      <c r="C41" s="35"/>
      <c r="D41" s="35"/>
      <c r="E41" s="35"/>
      <c r="F41" s="36">
        <f t="shared" si="0"/>
        <v>0</v>
      </c>
    </row>
    <row r="42" spans="1:6" x14ac:dyDescent="0.2">
      <c r="A42" s="37" t="s">
        <v>77</v>
      </c>
      <c r="B42" s="38"/>
      <c r="C42" s="35"/>
      <c r="D42" s="35"/>
      <c r="E42" s="35"/>
      <c r="F42" s="36">
        <f t="shared" si="0"/>
        <v>0</v>
      </c>
    </row>
    <row r="43" spans="1:6" x14ac:dyDescent="0.2">
      <c r="A43" s="37" t="s">
        <v>78</v>
      </c>
      <c r="B43" s="38"/>
      <c r="C43" s="35"/>
      <c r="D43" s="35"/>
      <c r="E43" s="35"/>
      <c r="F43" s="36">
        <f t="shared" si="0"/>
        <v>0</v>
      </c>
    </row>
    <row r="44" spans="1:6" x14ac:dyDescent="0.2">
      <c r="A44" s="37" t="s">
        <v>79</v>
      </c>
      <c r="B44" s="38"/>
      <c r="C44" s="35"/>
      <c r="D44" s="35"/>
      <c r="E44" s="35"/>
      <c r="F44" s="36">
        <f t="shared" si="0"/>
        <v>0</v>
      </c>
    </row>
    <row r="45" spans="1:6" x14ac:dyDescent="0.2">
      <c r="A45" s="37" t="s">
        <v>80</v>
      </c>
      <c r="B45" s="38"/>
      <c r="C45" s="35"/>
      <c r="D45" s="35"/>
      <c r="E45" s="35"/>
      <c r="F45" s="36">
        <f t="shared" si="0"/>
        <v>0</v>
      </c>
    </row>
    <row r="46" spans="1:6" x14ac:dyDescent="0.2">
      <c r="A46" s="37" t="s">
        <v>81</v>
      </c>
      <c r="B46" s="38"/>
      <c r="C46" s="35"/>
      <c r="D46" s="35"/>
      <c r="E46" s="35"/>
      <c r="F46" s="36">
        <f t="shared" si="0"/>
        <v>0</v>
      </c>
    </row>
    <row r="47" spans="1:6" x14ac:dyDescent="0.2">
      <c r="A47" s="37" t="s">
        <v>82</v>
      </c>
      <c r="B47" s="38"/>
      <c r="C47" s="35"/>
      <c r="D47" s="35"/>
      <c r="E47" s="35"/>
      <c r="F47" s="36">
        <f t="shared" si="0"/>
        <v>0</v>
      </c>
    </row>
    <row r="48" spans="1:6" x14ac:dyDescent="0.2">
      <c r="A48" s="37" t="s">
        <v>83</v>
      </c>
      <c r="B48" s="38"/>
      <c r="C48" s="35"/>
      <c r="D48" s="35"/>
      <c r="E48" s="35"/>
      <c r="F48" s="36">
        <f t="shared" si="0"/>
        <v>0</v>
      </c>
    </row>
    <row r="49" spans="1:8" x14ac:dyDescent="0.2">
      <c r="A49" s="37" t="s">
        <v>84</v>
      </c>
      <c r="B49" s="38"/>
      <c r="C49" s="35"/>
      <c r="D49" s="35"/>
      <c r="E49" s="35"/>
      <c r="F49" s="36">
        <f t="shared" si="0"/>
        <v>0</v>
      </c>
    </row>
    <row r="50" spans="1:8" x14ac:dyDescent="0.2">
      <c r="A50" s="37" t="s">
        <v>85</v>
      </c>
      <c r="B50" s="38"/>
      <c r="C50" s="35"/>
      <c r="D50" s="35"/>
      <c r="E50" s="35"/>
      <c r="F50" s="36">
        <f t="shared" si="0"/>
        <v>0</v>
      </c>
    </row>
    <row r="51" spans="1:8" x14ac:dyDescent="0.2">
      <c r="A51" s="37" t="s">
        <v>86</v>
      </c>
      <c r="B51" s="38"/>
      <c r="C51" s="35"/>
      <c r="D51" s="35"/>
      <c r="E51" s="35"/>
      <c r="F51" s="36">
        <f t="shared" si="0"/>
        <v>0</v>
      </c>
    </row>
    <row r="52" spans="1:8" x14ac:dyDescent="0.2">
      <c r="A52" s="37" t="s">
        <v>87</v>
      </c>
      <c r="B52" s="38"/>
      <c r="C52" s="35"/>
      <c r="D52" s="35"/>
      <c r="E52" s="35"/>
      <c r="F52" s="36">
        <f t="shared" si="0"/>
        <v>0</v>
      </c>
    </row>
    <row r="53" spans="1:8" x14ac:dyDescent="0.2">
      <c r="A53" s="37" t="s">
        <v>88</v>
      </c>
      <c r="B53" s="38"/>
      <c r="C53" s="35"/>
      <c r="D53" s="35"/>
      <c r="E53" s="35"/>
      <c r="F53" s="36">
        <f t="shared" si="0"/>
        <v>0</v>
      </c>
    </row>
    <row r="54" spans="1:8" x14ac:dyDescent="0.2">
      <c r="A54" s="37" t="s">
        <v>89</v>
      </c>
      <c r="B54" s="38"/>
      <c r="C54" s="35"/>
      <c r="D54" s="35"/>
      <c r="E54" s="35"/>
      <c r="F54" s="36">
        <f t="shared" si="0"/>
        <v>0</v>
      </c>
    </row>
    <row r="55" spans="1:8" x14ac:dyDescent="0.2">
      <c r="A55" s="37" t="s">
        <v>90</v>
      </c>
      <c r="B55" s="38"/>
      <c r="C55" s="35"/>
      <c r="D55" s="35"/>
      <c r="E55" s="35"/>
      <c r="F55" s="36">
        <f t="shared" si="0"/>
        <v>0</v>
      </c>
    </row>
    <row r="56" spans="1:8" x14ac:dyDescent="0.2">
      <c r="A56" s="37" t="s">
        <v>91</v>
      </c>
      <c r="B56" s="38"/>
      <c r="C56" s="35"/>
      <c r="D56" s="35"/>
      <c r="E56" s="35"/>
      <c r="F56" s="36">
        <f t="shared" si="0"/>
        <v>0</v>
      </c>
    </row>
    <row r="57" spans="1:8" x14ac:dyDescent="0.2">
      <c r="A57" s="70"/>
      <c r="B57" s="72" t="s">
        <v>27</v>
      </c>
      <c r="C57" s="73"/>
      <c r="D57" s="73"/>
      <c r="E57" s="74"/>
      <c r="F57" s="81">
        <f>+SUM(F12:F56)</f>
        <v>15400</v>
      </c>
      <c r="H57" s="3"/>
    </row>
    <row r="58" spans="1:8" ht="13.5" customHeight="1" thickBot="1" x14ac:dyDescent="0.25">
      <c r="A58" s="71"/>
      <c r="B58" s="75" t="s">
        <v>92</v>
      </c>
      <c r="C58" s="64"/>
      <c r="D58" s="64"/>
      <c r="E58" s="76"/>
      <c r="F58" s="82"/>
    </row>
    <row r="59" spans="1:8" ht="13.5" thickTop="1" x14ac:dyDescent="0.2">
      <c r="A59" s="9"/>
      <c r="B59" s="9"/>
      <c r="C59" s="9"/>
      <c r="D59" s="9"/>
      <c r="E59" s="9"/>
      <c r="F59" s="39"/>
    </row>
    <row r="60" spans="1:8" x14ac:dyDescent="0.2">
      <c r="A60" s="9"/>
      <c r="B60" s="9"/>
      <c r="C60" s="9"/>
      <c r="D60" s="9"/>
      <c r="E60" s="9"/>
      <c r="F60" s="39"/>
    </row>
    <row r="61" spans="1:8" x14ac:dyDescent="0.2">
      <c r="F61" s="31"/>
    </row>
    <row r="62" spans="1:8" x14ac:dyDescent="0.2">
      <c r="F62" s="31"/>
    </row>
    <row r="63" spans="1:8" x14ac:dyDescent="0.2">
      <c r="F63" s="31"/>
    </row>
    <row r="64" spans="1:8" x14ac:dyDescent="0.2">
      <c r="F64" s="31"/>
    </row>
    <row r="65" spans="6:6" x14ac:dyDescent="0.2">
      <c r="F65" s="31"/>
    </row>
    <row r="66" spans="6:6" x14ac:dyDescent="0.2">
      <c r="F66" s="31"/>
    </row>
    <row r="67" spans="6:6" x14ac:dyDescent="0.2">
      <c r="F67" s="31"/>
    </row>
  </sheetData>
  <mergeCells count="10">
    <mergeCell ref="A57:A58"/>
    <mergeCell ref="B57:E57"/>
    <mergeCell ref="F57:F58"/>
    <mergeCell ref="B58:E58"/>
    <mergeCell ref="A1:F2"/>
    <mergeCell ref="B3:D3"/>
    <mergeCell ref="B4:D4"/>
    <mergeCell ref="B5:D5"/>
    <mergeCell ref="B6:D6"/>
    <mergeCell ref="B7:D7"/>
  </mergeCells>
  <pageMargins left="0.78740157480314965" right="0.23622047244094491" top="0.59055118110236227" bottom="0.59055118110236227" header="0.31496062992125984" footer="0.31496062992125984"/>
  <pageSetup paperSize="9" orientation="portrait" r:id="rId1"/>
  <headerFooter alignWithMargins="0">
    <oddHeader>&amp;R&amp;"Times New Roman,normal"&amp;8
&amp;10&amp;P                      &amp;8 </oddHeader>
    <oddFooter>&amp;L&amp;"Times New Roman,normal"&amp;6 050136\2006-04-11 Tilbudsliste&amp;C&amp;"TrueRotisSanSerifTHreeBold,Bold"&amp;8TOLDERLUND&amp;R&amp;6&amp;N/&amp;P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7"/>
  <sheetViews>
    <sheetView topLeftCell="A28" zoomScaleSheetLayoutView="100" workbookViewId="0">
      <selection activeCell="D22" sqref="D22:E22"/>
    </sheetView>
  </sheetViews>
  <sheetFormatPr defaultRowHeight="12.75" x14ac:dyDescent="0.2"/>
  <cols>
    <col min="1" max="1" width="9.85546875" style="8" bestFit="1" customWidth="1"/>
    <col min="2" max="2" width="37" style="8" customWidth="1"/>
    <col min="3" max="3" width="5.7109375" style="8" bestFit="1" customWidth="1"/>
    <col min="4" max="4" width="7.5703125" style="8" bestFit="1" customWidth="1"/>
    <col min="5" max="5" width="9.7109375" style="8" bestFit="1" customWidth="1"/>
    <col min="6" max="6" width="15.42578125" style="8" customWidth="1"/>
  </cols>
  <sheetData>
    <row r="1" spans="1:6" ht="12.75" customHeight="1" x14ac:dyDescent="0.2">
      <c r="A1" s="54" t="s">
        <v>29</v>
      </c>
      <c r="B1" s="54"/>
      <c r="C1" s="54"/>
      <c r="D1" s="54"/>
      <c r="E1" s="54"/>
      <c r="F1" s="54"/>
    </row>
    <row r="2" spans="1:6" ht="13.5" thickBot="1" x14ac:dyDescent="0.25">
      <c r="A2" s="55"/>
      <c r="B2" s="55"/>
      <c r="C2" s="55"/>
      <c r="D2" s="55"/>
      <c r="E2" s="55"/>
      <c r="F2" s="55"/>
    </row>
    <row r="3" spans="1:6" ht="12.75" customHeight="1" thickTop="1" x14ac:dyDescent="0.2">
      <c r="A3" s="4" t="s">
        <v>40</v>
      </c>
      <c r="B3" s="77" t="str">
        <f>+Forside!B3</f>
        <v>Beton og kloak</v>
      </c>
      <c r="C3" s="77"/>
      <c r="D3" s="77"/>
      <c r="E3" s="5"/>
      <c r="F3" s="5"/>
    </row>
    <row r="4" spans="1:6" ht="12.75" customHeight="1" x14ac:dyDescent="0.2">
      <c r="A4" s="4" t="s">
        <v>41</v>
      </c>
      <c r="B4" s="78" t="str">
        <f>+Forside!B4</f>
        <v>Avista Rise of the Pheonix (RotP)</v>
      </c>
      <c r="C4" s="78"/>
      <c r="D4" s="78"/>
      <c r="E4" s="5"/>
      <c r="F4" s="5"/>
    </row>
    <row r="5" spans="1:6" ht="12.75" customHeight="1" x14ac:dyDescent="0.2">
      <c r="A5" s="4" t="s">
        <v>42</v>
      </c>
      <c r="B5" s="79" t="str">
        <f>+Forside!B5</f>
        <v>Avista Green ApS</v>
      </c>
      <c r="C5" s="79"/>
      <c r="D5" s="79"/>
      <c r="E5" s="5"/>
      <c r="F5" s="5"/>
    </row>
    <row r="6" spans="1:6" x14ac:dyDescent="0.2">
      <c r="A6" s="6" t="s">
        <v>43</v>
      </c>
      <c r="B6" s="80" t="str">
        <f>+Forside!B6</f>
        <v>220214</v>
      </c>
      <c r="C6" s="80"/>
      <c r="D6" s="80"/>
      <c r="E6" s="7" t="s">
        <v>44</v>
      </c>
      <c r="F6" s="7" t="str">
        <f>+A10</f>
        <v>7.</v>
      </c>
    </row>
    <row r="7" spans="1:6" ht="12.75" customHeight="1" thickBot="1" x14ac:dyDescent="0.25">
      <c r="A7" s="4"/>
      <c r="B7" s="58"/>
      <c r="C7" s="58"/>
      <c r="D7" s="58"/>
      <c r="E7" s="5" t="s">
        <v>45</v>
      </c>
      <c r="F7" s="26">
        <v>39423</v>
      </c>
    </row>
    <row r="8" spans="1:6" ht="14.25" thickTop="1" thickBot="1" x14ac:dyDescent="0.25">
      <c r="A8" s="32"/>
      <c r="B8" s="32"/>
      <c r="C8" s="32"/>
      <c r="D8" s="32"/>
      <c r="E8" s="32"/>
      <c r="F8" s="32"/>
    </row>
    <row r="9" spans="1:6" ht="24.75" thickBot="1" x14ac:dyDescent="0.25">
      <c r="A9" s="27" t="s">
        <v>22</v>
      </c>
      <c r="B9" s="28" t="s">
        <v>23</v>
      </c>
      <c r="C9" s="29" t="s">
        <v>24</v>
      </c>
      <c r="D9" s="29" t="s">
        <v>25</v>
      </c>
      <c r="E9" s="29" t="s">
        <v>26</v>
      </c>
      <c r="F9" s="30" t="s">
        <v>27</v>
      </c>
    </row>
    <row r="10" spans="1:6" ht="13.5" thickTop="1" x14ac:dyDescent="0.2">
      <c r="A10" s="33" t="s">
        <v>94</v>
      </c>
      <c r="B10" s="34" t="s">
        <v>30</v>
      </c>
      <c r="C10" s="35"/>
      <c r="D10" s="35"/>
      <c r="E10" s="35"/>
      <c r="F10" s="36"/>
    </row>
    <row r="11" spans="1:6" x14ac:dyDescent="0.2">
      <c r="A11" s="37"/>
      <c r="B11" s="38"/>
      <c r="C11" s="35"/>
      <c r="D11" s="35"/>
      <c r="E11" s="35"/>
      <c r="F11" s="36"/>
    </row>
    <row r="12" spans="1:6" x14ac:dyDescent="0.2">
      <c r="A12" s="37" t="s">
        <v>95</v>
      </c>
      <c r="B12" s="38" t="s">
        <v>32</v>
      </c>
      <c r="C12" s="35" t="s">
        <v>31</v>
      </c>
      <c r="D12" s="35">
        <v>10</v>
      </c>
      <c r="E12" s="35">
        <v>770</v>
      </c>
      <c r="F12" s="36">
        <f t="shared" ref="F12:F56" si="0">+E12*D12</f>
        <v>7700</v>
      </c>
    </row>
    <row r="13" spans="1:6" x14ac:dyDescent="0.2">
      <c r="A13" s="37" t="s">
        <v>96</v>
      </c>
      <c r="B13" s="38" t="s">
        <v>33</v>
      </c>
      <c r="C13" s="35" t="s">
        <v>31</v>
      </c>
      <c r="D13" s="35">
        <v>10</v>
      </c>
      <c r="E13" s="35">
        <v>770</v>
      </c>
      <c r="F13" s="36">
        <f>+E13*D13</f>
        <v>7700</v>
      </c>
    </row>
    <row r="14" spans="1:6" x14ac:dyDescent="0.2">
      <c r="A14" s="37" t="s">
        <v>97</v>
      </c>
      <c r="B14" s="38" t="s">
        <v>34</v>
      </c>
      <c r="C14" s="35"/>
      <c r="D14" s="35"/>
      <c r="E14" s="35"/>
      <c r="F14" s="36">
        <f t="shared" si="0"/>
        <v>0</v>
      </c>
    </row>
    <row r="15" spans="1:6" x14ac:dyDescent="0.2">
      <c r="A15" s="37" t="s">
        <v>98</v>
      </c>
      <c r="B15" s="38"/>
      <c r="C15" s="35"/>
      <c r="D15" s="35"/>
      <c r="E15" s="35"/>
      <c r="F15" s="36">
        <f t="shared" si="0"/>
        <v>0</v>
      </c>
    </row>
    <row r="16" spans="1:6" x14ac:dyDescent="0.2">
      <c r="A16" s="37" t="s">
        <v>99</v>
      </c>
      <c r="B16" s="38"/>
      <c r="C16" s="35"/>
      <c r="D16" s="35"/>
      <c r="E16" s="35"/>
      <c r="F16" s="36">
        <f t="shared" si="0"/>
        <v>0</v>
      </c>
    </row>
    <row r="17" spans="1:6" x14ac:dyDescent="0.2">
      <c r="A17" s="37" t="s">
        <v>100</v>
      </c>
      <c r="B17" s="38"/>
      <c r="C17" s="35"/>
      <c r="D17" s="35"/>
      <c r="E17" s="35"/>
      <c r="F17" s="36">
        <f t="shared" si="0"/>
        <v>0</v>
      </c>
    </row>
    <row r="18" spans="1:6" x14ac:dyDescent="0.2">
      <c r="A18" s="37" t="s">
        <v>101</v>
      </c>
      <c r="B18" s="38"/>
      <c r="C18" s="35"/>
      <c r="D18" s="35"/>
      <c r="E18" s="35"/>
      <c r="F18" s="36">
        <f t="shared" si="0"/>
        <v>0</v>
      </c>
    </row>
    <row r="19" spans="1:6" x14ac:dyDescent="0.2">
      <c r="A19" s="37" t="s">
        <v>102</v>
      </c>
      <c r="B19" s="38"/>
      <c r="C19" s="35"/>
      <c r="D19" s="35"/>
      <c r="E19" s="35"/>
      <c r="F19" s="36">
        <f t="shared" si="0"/>
        <v>0</v>
      </c>
    </row>
    <row r="20" spans="1:6" x14ac:dyDescent="0.2">
      <c r="A20" s="37" t="s">
        <v>103</v>
      </c>
      <c r="B20" s="38"/>
      <c r="C20" s="35"/>
      <c r="D20" s="35"/>
      <c r="E20" s="35"/>
      <c r="F20" s="36">
        <f t="shared" si="0"/>
        <v>0</v>
      </c>
    </row>
    <row r="21" spans="1:6" x14ac:dyDescent="0.2">
      <c r="A21" s="37" t="s">
        <v>104</v>
      </c>
      <c r="B21" s="38"/>
      <c r="C21" s="35"/>
      <c r="D21" s="35"/>
      <c r="E21" s="35"/>
      <c r="F21" s="36">
        <f t="shared" si="0"/>
        <v>0</v>
      </c>
    </row>
    <row r="22" spans="1:6" x14ac:dyDescent="0.2">
      <c r="A22" s="37" t="s">
        <v>105</v>
      </c>
      <c r="B22" s="38"/>
      <c r="C22" s="35"/>
      <c r="D22" s="35"/>
      <c r="E22" s="35"/>
      <c r="F22" s="36">
        <f t="shared" si="0"/>
        <v>0</v>
      </c>
    </row>
    <row r="23" spans="1:6" x14ac:dyDescent="0.2">
      <c r="A23" s="37" t="s">
        <v>106</v>
      </c>
      <c r="B23" s="38"/>
      <c r="C23" s="35"/>
      <c r="D23" s="35"/>
      <c r="E23" s="35"/>
      <c r="F23" s="36">
        <f t="shared" si="0"/>
        <v>0</v>
      </c>
    </row>
    <row r="24" spans="1:6" x14ac:dyDescent="0.2">
      <c r="A24" s="37" t="s">
        <v>107</v>
      </c>
      <c r="B24" s="38"/>
      <c r="C24" s="35"/>
      <c r="D24" s="35"/>
      <c r="E24" s="35"/>
      <c r="F24" s="36">
        <f t="shared" si="0"/>
        <v>0</v>
      </c>
    </row>
    <row r="25" spans="1:6" x14ac:dyDescent="0.2">
      <c r="A25" s="37" t="s">
        <v>108</v>
      </c>
      <c r="B25" s="38"/>
      <c r="C25" s="35"/>
      <c r="D25" s="35"/>
      <c r="E25" s="35"/>
      <c r="F25" s="36">
        <f t="shared" si="0"/>
        <v>0</v>
      </c>
    </row>
    <row r="26" spans="1:6" x14ac:dyDescent="0.2">
      <c r="A26" s="37" t="s">
        <v>109</v>
      </c>
      <c r="B26" s="38"/>
      <c r="C26" s="35"/>
      <c r="D26" s="35"/>
      <c r="E26" s="35"/>
      <c r="F26" s="36">
        <f t="shared" si="0"/>
        <v>0</v>
      </c>
    </row>
    <row r="27" spans="1:6" x14ac:dyDescent="0.2">
      <c r="A27" s="37" t="s">
        <v>110</v>
      </c>
      <c r="B27" s="38"/>
      <c r="C27" s="35"/>
      <c r="D27" s="35"/>
      <c r="E27" s="35"/>
      <c r="F27" s="36">
        <f t="shared" si="0"/>
        <v>0</v>
      </c>
    </row>
    <row r="28" spans="1:6" x14ac:dyDescent="0.2">
      <c r="A28" s="37" t="s">
        <v>111</v>
      </c>
      <c r="B28" s="38"/>
      <c r="C28" s="35"/>
      <c r="D28" s="35"/>
      <c r="E28" s="35"/>
      <c r="F28" s="36">
        <f t="shared" si="0"/>
        <v>0</v>
      </c>
    </row>
    <row r="29" spans="1:6" x14ac:dyDescent="0.2">
      <c r="A29" s="37" t="s">
        <v>112</v>
      </c>
      <c r="B29" s="38"/>
      <c r="C29" s="35"/>
      <c r="D29" s="35"/>
      <c r="E29" s="35"/>
      <c r="F29" s="36">
        <f t="shared" si="0"/>
        <v>0</v>
      </c>
    </row>
    <row r="30" spans="1:6" x14ac:dyDescent="0.2">
      <c r="A30" s="37" t="s">
        <v>113</v>
      </c>
      <c r="B30" s="38"/>
      <c r="C30" s="35"/>
      <c r="D30" s="35"/>
      <c r="E30" s="35"/>
      <c r="F30" s="36">
        <f t="shared" si="0"/>
        <v>0</v>
      </c>
    </row>
    <row r="31" spans="1:6" x14ac:dyDescent="0.2">
      <c r="A31" s="37" t="s">
        <v>114</v>
      </c>
      <c r="B31" s="38"/>
      <c r="C31" s="35"/>
      <c r="D31" s="35"/>
      <c r="E31" s="35"/>
      <c r="F31" s="36">
        <f t="shared" si="0"/>
        <v>0</v>
      </c>
    </row>
    <row r="32" spans="1:6" x14ac:dyDescent="0.2">
      <c r="A32" s="37" t="s">
        <v>115</v>
      </c>
      <c r="B32" s="38"/>
      <c r="C32" s="35"/>
      <c r="D32" s="35"/>
      <c r="E32" s="35"/>
      <c r="F32" s="36">
        <f t="shared" si="0"/>
        <v>0</v>
      </c>
    </row>
    <row r="33" spans="1:6" x14ac:dyDescent="0.2">
      <c r="A33" s="37" t="s">
        <v>116</v>
      </c>
      <c r="B33" s="38"/>
      <c r="C33" s="35"/>
      <c r="D33" s="35"/>
      <c r="E33" s="35"/>
      <c r="F33" s="36">
        <f t="shared" si="0"/>
        <v>0</v>
      </c>
    </row>
    <row r="34" spans="1:6" x14ac:dyDescent="0.2">
      <c r="A34" s="37" t="s">
        <v>117</v>
      </c>
      <c r="B34" s="38"/>
      <c r="C34" s="35"/>
      <c r="D34" s="35"/>
      <c r="E34" s="35"/>
      <c r="F34" s="36">
        <f t="shared" si="0"/>
        <v>0</v>
      </c>
    </row>
    <row r="35" spans="1:6" x14ac:dyDescent="0.2">
      <c r="A35" s="37" t="s">
        <v>118</v>
      </c>
      <c r="B35" s="38"/>
      <c r="C35" s="35"/>
      <c r="D35" s="35"/>
      <c r="E35" s="35"/>
      <c r="F35" s="36">
        <f t="shared" si="0"/>
        <v>0</v>
      </c>
    </row>
    <row r="36" spans="1:6" x14ac:dyDescent="0.2">
      <c r="A36" s="37" t="s">
        <v>119</v>
      </c>
      <c r="B36" s="38"/>
      <c r="C36" s="35"/>
      <c r="D36" s="35"/>
      <c r="E36" s="35"/>
      <c r="F36" s="36">
        <f t="shared" si="0"/>
        <v>0</v>
      </c>
    </row>
    <row r="37" spans="1:6" x14ac:dyDescent="0.2">
      <c r="A37" s="37" t="s">
        <v>120</v>
      </c>
      <c r="B37" s="38"/>
      <c r="C37" s="35"/>
      <c r="D37" s="35"/>
      <c r="E37" s="35"/>
      <c r="F37" s="36">
        <f t="shared" si="0"/>
        <v>0</v>
      </c>
    </row>
    <row r="38" spans="1:6" x14ac:dyDescent="0.2">
      <c r="A38" s="37" t="s">
        <v>121</v>
      </c>
      <c r="B38" s="38"/>
      <c r="C38" s="35"/>
      <c r="D38" s="35"/>
      <c r="E38" s="35"/>
      <c r="F38" s="36">
        <f t="shared" si="0"/>
        <v>0</v>
      </c>
    </row>
    <row r="39" spans="1:6" x14ac:dyDescent="0.2">
      <c r="A39" s="37" t="s">
        <v>122</v>
      </c>
      <c r="B39" s="38"/>
      <c r="C39" s="35"/>
      <c r="D39" s="35"/>
      <c r="E39" s="35"/>
      <c r="F39" s="36">
        <f t="shared" si="0"/>
        <v>0</v>
      </c>
    </row>
    <row r="40" spans="1:6" x14ac:dyDescent="0.2">
      <c r="A40" s="37" t="s">
        <v>123</v>
      </c>
      <c r="B40" s="38"/>
      <c r="C40" s="35"/>
      <c r="D40" s="35"/>
      <c r="E40" s="35"/>
      <c r="F40" s="36">
        <f t="shared" si="0"/>
        <v>0</v>
      </c>
    </row>
    <row r="41" spans="1:6" x14ac:dyDescent="0.2">
      <c r="A41" s="37" t="s">
        <v>124</v>
      </c>
      <c r="B41" s="38"/>
      <c r="C41" s="35"/>
      <c r="D41" s="35"/>
      <c r="E41" s="35"/>
      <c r="F41" s="36">
        <f t="shared" si="0"/>
        <v>0</v>
      </c>
    </row>
    <row r="42" spans="1:6" x14ac:dyDescent="0.2">
      <c r="A42" s="37" t="s">
        <v>125</v>
      </c>
      <c r="B42" s="38"/>
      <c r="C42" s="35"/>
      <c r="D42" s="35"/>
      <c r="E42" s="35"/>
      <c r="F42" s="36">
        <f t="shared" si="0"/>
        <v>0</v>
      </c>
    </row>
    <row r="43" spans="1:6" x14ac:dyDescent="0.2">
      <c r="A43" s="37" t="s">
        <v>126</v>
      </c>
      <c r="B43" s="38"/>
      <c r="C43" s="35"/>
      <c r="D43" s="35"/>
      <c r="E43" s="35"/>
      <c r="F43" s="36">
        <f t="shared" si="0"/>
        <v>0</v>
      </c>
    </row>
    <row r="44" spans="1:6" x14ac:dyDescent="0.2">
      <c r="A44" s="37" t="s">
        <v>127</v>
      </c>
      <c r="B44" s="38"/>
      <c r="C44" s="35"/>
      <c r="D44" s="35"/>
      <c r="E44" s="35"/>
      <c r="F44" s="36">
        <f t="shared" si="0"/>
        <v>0</v>
      </c>
    </row>
    <row r="45" spans="1:6" x14ac:dyDescent="0.2">
      <c r="A45" s="37" t="s">
        <v>128</v>
      </c>
      <c r="B45" s="38"/>
      <c r="C45" s="35"/>
      <c r="D45" s="35"/>
      <c r="E45" s="35"/>
      <c r="F45" s="36">
        <f t="shared" si="0"/>
        <v>0</v>
      </c>
    </row>
    <row r="46" spans="1:6" x14ac:dyDescent="0.2">
      <c r="A46" s="37" t="s">
        <v>129</v>
      </c>
      <c r="B46" s="38"/>
      <c r="C46" s="35"/>
      <c r="D46" s="35"/>
      <c r="E46" s="35"/>
      <c r="F46" s="36">
        <f t="shared" si="0"/>
        <v>0</v>
      </c>
    </row>
    <row r="47" spans="1:6" x14ac:dyDescent="0.2">
      <c r="A47" s="37" t="s">
        <v>130</v>
      </c>
      <c r="B47" s="38"/>
      <c r="C47" s="35"/>
      <c r="D47" s="35"/>
      <c r="E47" s="35"/>
      <c r="F47" s="36">
        <f t="shared" si="0"/>
        <v>0</v>
      </c>
    </row>
    <row r="48" spans="1:6" x14ac:dyDescent="0.2">
      <c r="A48" s="37" t="s">
        <v>131</v>
      </c>
      <c r="B48" s="38"/>
      <c r="C48" s="35"/>
      <c r="D48" s="35"/>
      <c r="E48" s="35"/>
      <c r="F48" s="36">
        <f t="shared" si="0"/>
        <v>0</v>
      </c>
    </row>
    <row r="49" spans="1:8" x14ac:dyDescent="0.2">
      <c r="A49" s="37" t="s">
        <v>132</v>
      </c>
      <c r="B49" s="38"/>
      <c r="C49" s="35"/>
      <c r="D49" s="35"/>
      <c r="E49" s="35"/>
      <c r="F49" s="36">
        <f t="shared" si="0"/>
        <v>0</v>
      </c>
    </row>
    <row r="50" spans="1:8" x14ac:dyDescent="0.2">
      <c r="A50" s="37" t="s">
        <v>133</v>
      </c>
      <c r="B50" s="38"/>
      <c r="C50" s="35"/>
      <c r="D50" s="35"/>
      <c r="E50" s="35"/>
      <c r="F50" s="36">
        <f t="shared" si="0"/>
        <v>0</v>
      </c>
    </row>
    <row r="51" spans="1:8" x14ac:dyDescent="0.2">
      <c r="A51" s="37" t="s">
        <v>134</v>
      </c>
      <c r="B51" s="38"/>
      <c r="C51" s="35"/>
      <c r="D51" s="35"/>
      <c r="E51" s="35"/>
      <c r="F51" s="36">
        <f t="shared" si="0"/>
        <v>0</v>
      </c>
    </row>
    <row r="52" spans="1:8" x14ac:dyDescent="0.2">
      <c r="A52" s="37" t="s">
        <v>135</v>
      </c>
      <c r="B52" s="38"/>
      <c r="C52" s="35"/>
      <c r="D52" s="35"/>
      <c r="E52" s="35"/>
      <c r="F52" s="36">
        <f t="shared" si="0"/>
        <v>0</v>
      </c>
    </row>
    <row r="53" spans="1:8" x14ac:dyDescent="0.2">
      <c r="A53" s="37" t="s">
        <v>136</v>
      </c>
      <c r="B53" s="38"/>
      <c r="C53" s="35"/>
      <c r="D53" s="35"/>
      <c r="E53" s="35"/>
      <c r="F53" s="36">
        <f t="shared" si="0"/>
        <v>0</v>
      </c>
    </row>
    <row r="54" spans="1:8" x14ac:dyDescent="0.2">
      <c r="A54" s="37" t="s">
        <v>137</v>
      </c>
      <c r="B54" s="38"/>
      <c r="C54" s="35"/>
      <c r="D54" s="35"/>
      <c r="E54" s="35"/>
      <c r="F54" s="36">
        <f t="shared" si="0"/>
        <v>0</v>
      </c>
    </row>
    <row r="55" spans="1:8" x14ac:dyDescent="0.2">
      <c r="A55" s="37" t="s">
        <v>138</v>
      </c>
      <c r="B55" s="38"/>
      <c r="C55" s="35"/>
      <c r="D55" s="35"/>
      <c r="E55" s="35"/>
      <c r="F55" s="36">
        <f t="shared" si="0"/>
        <v>0</v>
      </c>
    </row>
    <row r="56" spans="1:8" x14ac:dyDescent="0.2">
      <c r="A56" s="37" t="s">
        <v>139</v>
      </c>
      <c r="B56" s="38"/>
      <c r="C56" s="35"/>
      <c r="D56" s="35"/>
      <c r="E56" s="35"/>
      <c r="F56" s="36">
        <f t="shared" si="0"/>
        <v>0</v>
      </c>
    </row>
    <row r="57" spans="1:8" x14ac:dyDescent="0.2">
      <c r="A57" s="70"/>
      <c r="B57" s="72" t="s">
        <v>27</v>
      </c>
      <c r="C57" s="73"/>
      <c r="D57" s="73"/>
      <c r="E57" s="74"/>
      <c r="F57" s="81">
        <f>+SUM(F12:F56)</f>
        <v>15400</v>
      </c>
      <c r="H57" s="3"/>
    </row>
    <row r="58" spans="1:8" ht="13.5" customHeight="1" thickBot="1" x14ac:dyDescent="0.25">
      <c r="A58" s="71"/>
      <c r="B58" s="75" t="s">
        <v>93</v>
      </c>
      <c r="C58" s="64"/>
      <c r="D58" s="64"/>
      <c r="E58" s="76"/>
      <c r="F58" s="82"/>
    </row>
    <row r="59" spans="1:8" ht="13.5" thickTop="1" x14ac:dyDescent="0.2">
      <c r="A59" s="9"/>
      <c r="B59" s="9"/>
      <c r="C59" s="9"/>
      <c r="D59" s="9"/>
      <c r="E59" s="9"/>
      <c r="F59" s="39"/>
    </row>
    <row r="60" spans="1:8" x14ac:dyDescent="0.2">
      <c r="A60" s="9"/>
      <c r="B60" s="9"/>
      <c r="C60" s="9"/>
      <c r="D60" s="9"/>
      <c r="E60" s="9"/>
      <c r="F60" s="39"/>
    </row>
    <row r="61" spans="1:8" x14ac:dyDescent="0.2">
      <c r="F61" s="31"/>
    </row>
    <row r="62" spans="1:8" x14ac:dyDescent="0.2">
      <c r="F62" s="31"/>
    </row>
    <row r="63" spans="1:8" x14ac:dyDescent="0.2">
      <c r="F63" s="31"/>
    </row>
    <row r="64" spans="1:8" x14ac:dyDescent="0.2">
      <c r="F64" s="31"/>
    </row>
    <row r="65" spans="6:6" x14ac:dyDescent="0.2">
      <c r="F65" s="31"/>
    </row>
    <row r="66" spans="6:6" x14ac:dyDescent="0.2">
      <c r="F66" s="31"/>
    </row>
    <row r="67" spans="6:6" x14ac:dyDescent="0.2">
      <c r="F67" s="31"/>
    </row>
  </sheetData>
  <mergeCells count="10">
    <mergeCell ref="A57:A58"/>
    <mergeCell ref="B57:E57"/>
    <mergeCell ref="F57:F58"/>
    <mergeCell ref="B58:E58"/>
    <mergeCell ref="A1:F2"/>
    <mergeCell ref="B3:D3"/>
    <mergeCell ref="B4:D4"/>
    <mergeCell ref="B5:D5"/>
    <mergeCell ref="B6:D6"/>
    <mergeCell ref="B7:D7"/>
  </mergeCells>
  <pageMargins left="0.78740157480314965" right="0.23622047244094491" top="0.59055118110236227" bottom="0.59055118110236227" header="0.31496062992125984" footer="0.31496062992125984"/>
  <pageSetup paperSize="9" orientation="portrait" r:id="rId1"/>
  <headerFooter alignWithMargins="0">
    <oddHeader>&amp;R&amp;"Times New Roman,normal"&amp;8
&amp;10&amp;P                      &amp;8 </oddHeader>
    <oddFooter>&amp;L&amp;"Times New Roman,normal"&amp;6 050136\2006-04-11 Tilbudsliste&amp;C&amp;"TrueRotisSanSerifTHreeBold,Bold"&amp;8TOLDERLUND&amp;R&amp;6&amp;N/&amp;P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7"/>
  <sheetViews>
    <sheetView topLeftCell="A10" zoomScaleSheetLayoutView="100" workbookViewId="0">
      <selection activeCell="D22" sqref="D22:E22"/>
    </sheetView>
  </sheetViews>
  <sheetFormatPr defaultRowHeight="12.75" x14ac:dyDescent="0.2"/>
  <cols>
    <col min="1" max="1" width="9.85546875" style="8" bestFit="1" customWidth="1"/>
    <col min="2" max="2" width="37" style="8" customWidth="1"/>
    <col min="3" max="3" width="5.7109375" style="8" bestFit="1" customWidth="1"/>
    <col min="4" max="4" width="7.5703125" style="8" bestFit="1" customWidth="1"/>
    <col min="5" max="5" width="9.7109375" style="8" bestFit="1" customWidth="1"/>
    <col min="6" max="6" width="15.42578125" style="8" customWidth="1"/>
  </cols>
  <sheetData>
    <row r="1" spans="1:6" ht="12.75" customHeight="1" x14ac:dyDescent="0.2">
      <c r="A1" s="54" t="s">
        <v>29</v>
      </c>
      <c r="B1" s="54"/>
      <c r="C1" s="54"/>
      <c r="D1" s="54"/>
      <c r="E1" s="54"/>
      <c r="F1" s="54"/>
    </row>
    <row r="2" spans="1:6" ht="13.5" thickBot="1" x14ac:dyDescent="0.25">
      <c r="A2" s="55"/>
      <c r="B2" s="55"/>
      <c r="C2" s="55"/>
      <c r="D2" s="55"/>
      <c r="E2" s="55"/>
      <c r="F2" s="55"/>
    </row>
    <row r="3" spans="1:6" ht="12.75" customHeight="1" thickTop="1" x14ac:dyDescent="0.2">
      <c r="A3" s="4" t="s">
        <v>40</v>
      </c>
      <c r="B3" s="77" t="str">
        <f>+Forside!B3</f>
        <v>Beton og kloak</v>
      </c>
      <c r="C3" s="77"/>
      <c r="D3" s="77"/>
      <c r="E3" s="5"/>
      <c r="F3" s="5"/>
    </row>
    <row r="4" spans="1:6" ht="12.75" customHeight="1" x14ac:dyDescent="0.2">
      <c r="A4" s="4" t="s">
        <v>41</v>
      </c>
      <c r="B4" s="78" t="str">
        <f>+Forside!B4</f>
        <v>Avista Rise of the Pheonix (RotP)</v>
      </c>
      <c r="C4" s="78"/>
      <c r="D4" s="78"/>
      <c r="E4" s="5"/>
      <c r="F4" s="5"/>
    </row>
    <row r="5" spans="1:6" ht="12.75" customHeight="1" x14ac:dyDescent="0.2">
      <c r="A5" s="4" t="s">
        <v>42</v>
      </c>
      <c r="B5" s="79" t="str">
        <f>+Forside!B5</f>
        <v>Avista Green ApS</v>
      </c>
      <c r="C5" s="79"/>
      <c r="D5" s="79"/>
      <c r="E5" s="5"/>
      <c r="F5" s="5"/>
    </row>
    <row r="6" spans="1:6" x14ac:dyDescent="0.2">
      <c r="A6" s="6" t="s">
        <v>43</v>
      </c>
      <c r="B6" s="80" t="str">
        <f>+Forside!B6</f>
        <v>220214</v>
      </c>
      <c r="C6" s="80"/>
      <c r="D6" s="80"/>
      <c r="E6" s="7" t="s">
        <v>44</v>
      </c>
      <c r="F6" s="7" t="str">
        <f>+A10</f>
        <v>8.</v>
      </c>
    </row>
    <row r="7" spans="1:6" ht="12.75" customHeight="1" thickBot="1" x14ac:dyDescent="0.25">
      <c r="A7" s="4"/>
      <c r="B7" s="58"/>
      <c r="C7" s="58"/>
      <c r="D7" s="58"/>
      <c r="E7" s="5" t="s">
        <v>45</v>
      </c>
      <c r="F7" s="26">
        <v>39423</v>
      </c>
    </row>
    <row r="8" spans="1:6" ht="14.25" thickTop="1" thickBot="1" x14ac:dyDescent="0.25">
      <c r="A8" s="32"/>
      <c r="B8" s="32"/>
      <c r="C8" s="32"/>
      <c r="D8" s="32"/>
      <c r="E8" s="32"/>
      <c r="F8" s="32"/>
    </row>
    <row r="9" spans="1:6" ht="24.75" thickBot="1" x14ac:dyDescent="0.25">
      <c r="A9" s="27" t="s">
        <v>22</v>
      </c>
      <c r="B9" s="28" t="s">
        <v>23</v>
      </c>
      <c r="C9" s="29" t="s">
        <v>24</v>
      </c>
      <c r="D9" s="29" t="s">
        <v>25</v>
      </c>
      <c r="E9" s="29" t="s">
        <v>26</v>
      </c>
      <c r="F9" s="30" t="s">
        <v>27</v>
      </c>
    </row>
    <row r="10" spans="1:6" ht="13.5" thickTop="1" x14ac:dyDescent="0.2">
      <c r="A10" s="33" t="s">
        <v>141</v>
      </c>
      <c r="B10" s="34" t="s">
        <v>30</v>
      </c>
      <c r="C10" s="35"/>
      <c r="D10" s="35"/>
      <c r="E10" s="35"/>
      <c r="F10" s="36"/>
    </row>
    <row r="11" spans="1:6" x14ac:dyDescent="0.2">
      <c r="A11" s="37"/>
      <c r="B11" s="38"/>
      <c r="C11" s="35"/>
      <c r="D11" s="35"/>
      <c r="E11" s="35"/>
      <c r="F11" s="36"/>
    </row>
    <row r="12" spans="1:6" x14ac:dyDescent="0.2">
      <c r="A12" s="37" t="s">
        <v>142</v>
      </c>
      <c r="B12" s="38" t="s">
        <v>32</v>
      </c>
      <c r="C12" s="35" t="s">
        <v>31</v>
      </c>
      <c r="D12" s="35">
        <v>10</v>
      </c>
      <c r="E12" s="35">
        <v>770</v>
      </c>
      <c r="F12" s="36">
        <f t="shared" ref="F12:F56" si="0">+E12*D12</f>
        <v>7700</v>
      </c>
    </row>
    <row r="13" spans="1:6" x14ac:dyDescent="0.2">
      <c r="A13" s="37" t="s">
        <v>143</v>
      </c>
      <c r="B13" s="38" t="s">
        <v>33</v>
      </c>
      <c r="C13" s="35" t="s">
        <v>31</v>
      </c>
      <c r="D13" s="35">
        <v>10</v>
      </c>
      <c r="E13" s="35">
        <v>770</v>
      </c>
      <c r="F13" s="36">
        <f>+E13*D13</f>
        <v>7700</v>
      </c>
    </row>
    <row r="14" spans="1:6" x14ac:dyDescent="0.2">
      <c r="A14" s="37" t="s">
        <v>144</v>
      </c>
      <c r="B14" s="38" t="s">
        <v>34</v>
      </c>
      <c r="C14" s="35"/>
      <c r="D14" s="35"/>
      <c r="E14" s="35"/>
      <c r="F14" s="36">
        <f t="shared" si="0"/>
        <v>0</v>
      </c>
    </row>
    <row r="15" spans="1:6" x14ac:dyDescent="0.2">
      <c r="A15" s="37" t="s">
        <v>145</v>
      </c>
      <c r="B15" s="38"/>
      <c r="C15" s="35"/>
      <c r="D15" s="35"/>
      <c r="E15" s="35"/>
      <c r="F15" s="36">
        <f t="shared" si="0"/>
        <v>0</v>
      </c>
    </row>
    <row r="16" spans="1:6" x14ac:dyDescent="0.2">
      <c r="A16" s="37" t="s">
        <v>146</v>
      </c>
      <c r="B16" s="38"/>
      <c r="C16" s="35"/>
      <c r="D16" s="35"/>
      <c r="E16" s="35"/>
      <c r="F16" s="36">
        <f t="shared" si="0"/>
        <v>0</v>
      </c>
    </row>
    <row r="17" spans="1:6" x14ac:dyDescent="0.2">
      <c r="A17" s="37" t="s">
        <v>147</v>
      </c>
      <c r="B17" s="38"/>
      <c r="C17" s="35"/>
      <c r="D17" s="35"/>
      <c r="E17" s="35"/>
      <c r="F17" s="36">
        <f t="shared" si="0"/>
        <v>0</v>
      </c>
    </row>
    <row r="18" spans="1:6" x14ac:dyDescent="0.2">
      <c r="A18" s="37" t="s">
        <v>148</v>
      </c>
      <c r="B18" s="38"/>
      <c r="C18" s="35"/>
      <c r="D18" s="35"/>
      <c r="E18" s="35"/>
      <c r="F18" s="36">
        <f t="shared" si="0"/>
        <v>0</v>
      </c>
    </row>
    <row r="19" spans="1:6" x14ac:dyDescent="0.2">
      <c r="A19" s="37" t="s">
        <v>149</v>
      </c>
      <c r="B19" s="38"/>
      <c r="C19" s="35"/>
      <c r="D19" s="35"/>
      <c r="E19" s="35"/>
      <c r="F19" s="36">
        <f t="shared" si="0"/>
        <v>0</v>
      </c>
    </row>
    <row r="20" spans="1:6" x14ac:dyDescent="0.2">
      <c r="A20" s="37" t="s">
        <v>150</v>
      </c>
      <c r="B20" s="38"/>
      <c r="C20" s="35"/>
      <c r="D20" s="35"/>
      <c r="E20" s="35"/>
      <c r="F20" s="36">
        <f t="shared" si="0"/>
        <v>0</v>
      </c>
    </row>
    <row r="21" spans="1:6" x14ac:dyDescent="0.2">
      <c r="A21" s="37" t="s">
        <v>151</v>
      </c>
      <c r="B21" s="38"/>
      <c r="C21" s="35"/>
      <c r="D21" s="35"/>
      <c r="E21" s="35"/>
      <c r="F21" s="36">
        <f t="shared" si="0"/>
        <v>0</v>
      </c>
    </row>
    <row r="22" spans="1:6" x14ac:dyDescent="0.2">
      <c r="A22" s="37" t="s">
        <v>152</v>
      </c>
      <c r="B22" s="38"/>
      <c r="C22" s="35"/>
      <c r="D22" s="35"/>
      <c r="E22" s="35"/>
      <c r="F22" s="36">
        <f t="shared" si="0"/>
        <v>0</v>
      </c>
    </row>
    <row r="23" spans="1:6" x14ac:dyDescent="0.2">
      <c r="A23" s="37" t="s">
        <v>153</v>
      </c>
      <c r="B23" s="38"/>
      <c r="C23" s="35"/>
      <c r="D23" s="35"/>
      <c r="E23" s="35"/>
      <c r="F23" s="36">
        <f t="shared" si="0"/>
        <v>0</v>
      </c>
    </row>
    <row r="24" spans="1:6" x14ac:dyDescent="0.2">
      <c r="A24" s="37" t="s">
        <v>154</v>
      </c>
      <c r="B24" s="38"/>
      <c r="C24" s="35"/>
      <c r="D24" s="35"/>
      <c r="E24" s="35"/>
      <c r="F24" s="36">
        <f t="shared" si="0"/>
        <v>0</v>
      </c>
    </row>
    <row r="25" spans="1:6" x14ac:dyDescent="0.2">
      <c r="A25" s="37" t="s">
        <v>155</v>
      </c>
      <c r="B25" s="38"/>
      <c r="C25" s="35"/>
      <c r="D25" s="35"/>
      <c r="E25" s="35"/>
      <c r="F25" s="36">
        <f t="shared" si="0"/>
        <v>0</v>
      </c>
    </row>
    <row r="26" spans="1:6" x14ac:dyDescent="0.2">
      <c r="A26" s="37" t="s">
        <v>156</v>
      </c>
      <c r="B26" s="38"/>
      <c r="C26" s="35"/>
      <c r="D26" s="35"/>
      <c r="E26" s="35"/>
      <c r="F26" s="36">
        <f t="shared" si="0"/>
        <v>0</v>
      </c>
    </row>
    <row r="27" spans="1:6" x14ac:dyDescent="0.2">
      <c r="A27" s="37" t="s">
        <v>157</v>
      </c>
      <c r="B27" s="38"/>
      <c r="C27" s="35"/>
      <c r="D27" s="35"/>
      <c r="E27" s="35"/>
      <c r="F27" s="36">
        <f t="shared" si="0"/>
        <v>0</v>
      </c>
    </row>
    <row r="28" spans="1:6" x14ac:dyDescent="0.2">
      <c r="A28" s="37" t="s">
        <v>158</v>
      </c>
      <c r="B28" s="38"/>
      <c r="C28" s="35"/>
      <c r="D28" s="35"/>
      <c r="E28" s="35"/>
      <c r="F28" s="36">
        <f t="shared" si="0"/>
        <v>0</v>
      </c>
    </row>
    <row r="29" spans="1:6" x14ac:dyDescent="0.2">
      <c r="A29" s="37" t="s">
        <v>159</v>
      </c>
      <c r="B29" s="38"/>
      <c r="C29" s="35"/>
      <c r="D29" s="35"/>
      <c r="E29" s="35"/>
      <c r="F29" s="36">
        <f t="shared" si="0"/>
        <v>0</v>
      </c>
    </row>
    <row r="30" spans="1:6" x14ac:dyDescent="0.2">
      <c r="A30" s="37" t="s">
        <v>160</v>
      </c>
      <c r="B30" s="38"/>
      <c r="C30" s="35"/>
      <c r="D30" s="35"/>
      <c r="E30" s="35"/>
      <c r="F30" s="36">
        <f t="shared" si="0"/>
        <v>0</v>
      </c>
    </row>
    <row r="31" spans="1:6" x14ac:dyDescent="0.2">
      <c r="A31" s="37" t="s">
        <v>161</v>
      </c>
      <c r="B31" s="38"/>
      <c r="C31" s="35"/>
      <c r="D31" s="35"/>
      <c r="E31" s="35"/>
      <c r="F31" s="36">
        <f t="shared" si="0"/>
        <v>0</v>
      </c>
    </row>
    <row r="32" spans="1:6" x14ac:dyDescent="0.2">
      <c r="A32" s="37" t="s">
        <v>162</v>
      </c>
      <c r="B32" s="38"/>
      <c r="C32" s="35"/>
      <c r="D32" s="35"/>
      <c r="E32" s="35"/>
      <c r="F32" s="36">
        <f t="shared" si="0"/>
        <v>0</v>
      </c>
    </row>
    <row r="33" spans="1:6" x14ac:dyDescent="0.2">
      <c r="A33" s="37" t="s">
        <v>163</v>
      </c>
      <c r="B33" s="38"/>
      <c r="C33" s="35"/>
      <c r="D33" s="35"/>
      <c r="E33" s="35"/>
      <c r="F33" s="36">
        <f t="shared" si="0"/>
        <v>0</v>
      </c>
    </row>
    <row r="34" spans="1:6" x14ac:dyDescent="0.2">
      <c r="A34" s="37" t="s">
        <v>164</v>
      </c>
      <c r="B34" s="38"/>
      <c r="C34" s="35"/>
      <c r="D34" s="35"/>
      <c r="E34" s="35"/>
      <c r="F34" s="36">
        <f t="shared" si="0"/>
        <v>0</v>
      </c>
    </row>
    <row r="35" spans="1:6" x14ac:dyDescent="0.2">
      <c r="A35" s="37" t="s">
        <v>165</v>
      </c>
      <c r="B35" s="38"/>
      <c r="C35" s="35"/>
      <c r="D35" s="35"/>
      <c r="E35" s="35"/>
      <c r="F35" s="36">
        <f t="shared" si="0"/>
        <v>0</v>
      </c>
    </row>
    <row r="36" spans="1:6" x14ac:dyDescent="0.2">
      <c r="A36" s="37" t="s">
        <v>166</v>
      </c>
      <c r="B36" s="38"/>
      <c r="C36" s="35"/>
      <c r="D36" s="35"/>
      <c r="E36" s="35"/>
      <c r="F36" s="36">
        <f t="shared" si="0"/>
        <v>0</v>
      </c>
    </row>
    <row r="37" spans="1:6" x14ac:dyDescent="0.2">
      <c r="A37" s="37" t="s">
        <v>167</v>
      </c>
      <c r="B37" s="38"/>
      <c r="C37" s="35"/>
      <c r="D37" s="35"/>
      <c r="E37" s="35"/>
      <c r="F37" s="36">
        <f t="shared" si="0"/>
        <v>0</v>
      </c>
    </row>
    <row r="38" spans="1:6" x14ac:dyDescent="0.2">
      <c r="A38" s="37" t="s">
        <v>168</v>
      </c>
      <c r="B38" s="38"/>
      <c r="C38" s="35"/>
      <c r="D38" s="35"/>
      <c r="E38" s="35"/>
      <c r="F38" s="36">
        <f t="shared" si="0"/>
        <v>0</v>
      </c>
    </row>
    <row r="39" spans="1:6" x14ac:dyDescent="0.2">
      <c r="A39" s="37" t="s">
        <v>169</v>
      </c>
      <c r="B39" s="38"/>
      <c r="C39" s="35"/>
      <c r="D39" s="35"/>
      <c r="E39" s="35"/>
      <c r="F39" s="36">
        <f t="shared" si="0"/>
        <v>0</v>
      </c>
    </row>
    <row r="40" spans="1:6" x14ac:dyDescent="0.2">
      <c r="A40" s="37" t="s">
        <v>170</v>
      </c>
      <c r="B40" s="38"/>
      <c r="C40" s="35"/>
      <c r="D40" s="35"/>
      <c r="E40" s="35"/>
      <c r="F40" s="36">
        <f t="shared" si="0"/>
        <v>0</v>
      </c>
    </row>
    <row r="41" spans="1:6" x14ac:dyDescent="0.2">
      <c r="A41" s="37" t="s">
        <v>171</v>
      </c>
      <c r="B41" s="38"/>
      <c r="C41" s="35"/>
      <c r="D41" s="35"/>
      <c r="E41" s="35"/>
      <c r="F41" s="36">
        <f t="shared" si="0"/>
        <v>0</v>
      </c>
    </row>
    <row r="42" spans="1:6" x14ac:dyDescent="0.2">
      <c r="A42" s="37" t="s">
        <v>172</v>
      </c>
      <c r="B42" s="38"/>
      <c r="C42" s="35"/>
      <c r="D42" s="35"/>
      <c r="E42" s="35"/>
      <c r="F42" s="36">
        <f t="shared" si="0"/>
        <v>0</v>
      </c>
    </row>
    <row r="43" spans="1:6" x14ac:dyDescent="0.2">
      <c r="A43" s="37" t="s">
        <v>173</v>
      </c>
      <c r="B43" s="38"/>
      <c r="C43" s="35"/>
      <c r="D43" s="35"/>
      <c r="E43" s="35"/>
      <c r="F43" s="36">
        <f t="shared" si="0"/>
        <v>0</v>
      </c>
    </row>
    <row r="44" spans="1:6" x14ac:dyDescent="0.2">
      <c r="A44" s="37" t="s">
        <v>174</v>
      </c>
      <c r="B44" s="38"/>
      <c r="C44" s="35"/>
      <c r="D44" s="35"/>
      <c r="E44" s="35"/>
      <c r="F44" s="36">
        <f t="shared" si="0"/>
        <v>0</v>
      </c>
    </row>
    <row r="45" spans="1:6" x14ac:dyDescent="0.2">
      <c r="A45" s="37" t="s">
        <v>175</v>
      </c>
      <c r="B45" s="38"/>
      <c r="C45" s="35"/>
      <c r="D45" s="35"/>
      <c r="E45" s="35"/>
      <c r="F45" s="36">
        <f t="shared" si="0"/>
        <v>0</v>
      </c>
    </row>
    <row r="46" spans="1:6" x14ac:dyDescent="0.2">
      <c r="A46" s="37" t="s">
        <v>176</v>
      </c>
      <c r="B46" s="38"/>
      <c r="C46" s="35"/>
      <c r="D46" s="35"/>
      <c r="E46" s="35"/>
      <c r="F46" s="36">
        <f t="shared" si="0"/>
        <v>0</v>
      </c>
    </row>
    <row r="47" spans="1:6" x14ac:dyDescent="0.2">
      <c r="A47" s="37" t="s">
        <v>177</v>
      </c>
      <c r="B47" s="38"/>
      <c r="C47" s="35"/>
      <c r="D47" s="35"/>
      <c r="E47" s="35"/>
      <c r="F47" s="36">
        <f t="shared" si="0"/>
        <v>0</v>
      </c>
    </row>
    <row r="48" spans="1:6" x14ac:dyDescent="0.2">
      <c r="A48" s="37" t="s">
        <v>178</v>
      </c>
      <c r="B48" s="38"/>
      <c r="C48" s="35"/>
      <c r="D48" s="35"/>
      <c r="E48" s="35"/>
      <c r="F48" s="36">
        <f t="shared" si="0"/>
        <v>0</v>
      </c>
    </row>
    <row r="49" spans="1:8" x14ac:dyDescent="0.2">
      <c r="A49" s="37" t="s">
        <v>179</v>
      </c>
      <c r="B49" s="38"/>
      <c r="C49" s="35"/>
      <c r="D49" s="35"/>
      <c r="E49" s="35"/>
      <c r="F49" s="36">
        <f t="shared" si="0"/>
        <v>0</v>
      </c>
    </row>
    <row r="50" spans="1:8" x14ac:dyDescent="0.2">
      <c r="A50" s="37" t="s">
        <v>180</v>
      </c>
      <c r="B50" s="38"/>
      <c r="C50" s="35"/>
      <c r="D50" s="35"/>
      <c r="E50" s="35"/>
      <c r="F50" s="36">
        <f t="shared" si="0"/>
        <v>0</v>
      </c>
    </row>
    <row r="51" spans="1:8" x14ac:dyDescent="0.2">
      <c r="A51" s="37" t="s">
        <v>181</v>
      </c>
      <c r="B51" s="38"/>
      <c r="C51" s="35"/>
      <c r="D51" s="35"/>
      <c r="E51" s="35"/>
      <c r="F51" s="36">
        <f t="shared" si="0"/>
        <v>0</v>
      </c>
    </row>
    <row r="52" spans="1:8" x14ac:dyDescent="0.2">
      <c r="A52" s="37" t="s">
        <v>182</v>
      </c>
      <c r="B52" s="38"/>
      <c r="C52" s="35"/>
      <c r="D52" s="35"/>
      <c r="E52" s="35"/>
      <c r="F52" s="36">
        <f t="shared" si="0"/>
        <v>0</v>
      </c>
    </row>
    <row r="53" spans="1:8" x14ac:dyDescent="0.2">
      <c r="A53" s="37" t="s">
        <v>183</v>
      </c>
      <c r="B53" s="38"/>
      <c r="C53" s="35"/>
      <c r="D53" s="35"/>
      <c r="E53" s="35"/>
      <c r="F53" s="36">
        <f t="shared" si="0"/>
        <v>0</v>
      </c>
    </row>
    <row r="54" spans="1:8" x14ac:dyDescent="0.2">
      <c r="A54" s="37" t="s">
        <v>184</v>
      </c>
      <c r="B54" s="38"/>
      <c r="C54" s="35"/>
      <c r="D54" s="35"/>
      <c r="E54" s="35"/>
      <c r="F54" s="36">
        <f t="shared" si="0"/>
        <v>0</v>
      </c>
    </row>
    <row r="55" spans="1:8" x14ac:dyDescent="0.2">
      <c r="A55" s="37" t="s">
        <v>185</v>
      </c>
      <c r="B55" s="38"/>
      <c r="C55" s="35"/>
      <c r="D55" s="35"/>
      <c r="E55" s="35"/>
      <c r="F55" s="36">
        <f t="shared" si="0"/>
        <v>0</v>
      </c>
    </row>
    <row r="56" spans="1:8" x14ac:dyDescent="0.2">
      <c r="A56" s="37" t="s">
        <v>186</v>
      </c>
      <c r="B56" s="38"/>
      <c r="C56" s="35"/>
      <c r="D56" s="35"/>
      <c r="E56" s="35"/>
      <c r="F56" s="36">
        <f t="shared" si="0"/>
        <v>0</v>
      </c>
    </row>
    <row r="57" spans="1:8" x14ac:dyDescent="0.2">
      <c r="A57" s="70"/>
      <c r="B57" s="72" t="s">
        <v>27</v>
      </c>
      <c r="C57" s="73"/>
      <c r="D57" s="73"/>
      <c r="E57" s="74"/>
      <c r="F57" s="81">
        <f>+SUM(F12:F56)</f>
        <v>15400</v>
      </c>
      <c r="H57" s="3"/>
    </row>
    <row r="58" spans="1:8" ht="13.5" customHeight="1" thickBot="1" x14ac:dyDescent="0.25">
      <c r="A58" s="71"/>
      <c r="B58" s="75" t="s">
        <v>140</v>
      </c>
      <c r="C58" s="64"/>
      <c r="D58" s="64"/>
      <c r="E58" s="76"/>
      <c r="F58" s="82"/>
    </row>
    <row r="59" spans="1:8" ht="13.5" thickTop="1" x14ac:dyDescent="0.2">
      <c r="A59" s="9"/>
      <c r="B59" s="9"/>
      <c r="C59" s="9"/>
      <c r="D59" s="9"/>
      <c r="E59" s="9"/>
      <c r="F59" s="39"/>
    </row>
    <row r="60" spans="1:8" x14ac:dyDescent="0.2">
      <c r="A60" s="9"/>
      <c r="B60" s="9"/>
      <c r="C60" s="9"/>
      <c r="D60" s="9"/>
      <c r="E60" s="9"/>
      <c r="F60" s="39"/>
    </row>
    <row r="61" spans="1:8" x14ac:dyDescent="0.2">
      <c r="F61" s="31"/>
    </row>
    <row r="62" spans="1:8" x14ac:dyDescent="0.2">
      <c r="F62" s="31"/>
    </row>
    <row r="63" spans="1:8" x14ac:dyDescent="0.2">
      <c r="F63" s="31"/>
    </row>
    <row r="64" spans="1:8" x14ac:dyDescent="0.2">
      <c r="F64" s="31"/>
    </row>
    <row r="65" spans="6:6" x14ac:dyDescent="0.2">
      <c r="F65" s="31"/>
    </row>
    <row r="66" spans="6:6" x14ac:dyDescent="0.2">
      <c r="F66" s="31"/>
    </row>
    <row r="67" spans="6:6" x14ac:dyDescent="0.2">
      <c r="F67" s="31"/>
    </row>
  </sheetData>
  <mergeCells count="10">
    <mergeCell ref="A57:A58"/>
    <mergeCell ref="B57:E57"/>
    <mergeCell ref="F57:F58"/>
    <mergeCell ref="B58:E58"/>
    <mergeCell ref="A1:F2"/>
    <mergeCell ref="B3:D3"/>
    <mergeCell ref="B4:D4"/>
    <mergeCell ref="B5:D5"/>
    <mergeCell ref="B6:D6"/>
    <mergeCell ref="B7:D7"/>
  </mergeCells>
  <pageMargins left="0.78740157480314965" right="0.23622047244094491" top="0.59055118110236227" bottom="0.59055118110236227" header="0.31496062992125984" footer="0.31496062992125984"/>
  <pageSetup paperSize="9" orientation="portrait" r:id="rId1"/>
  <headerFooter alignWithMargins="0">
    <oddHeader>&amp;R&amp;"Times New Roman,normal"&amp;8
&amp;10&amp;P                      &amp;8 </oddHeader>
    <oddFooter>&amp;L&amp;"Times New Roman,normal"&amp;6 050136\2006-04-11 Tilbudsliste&amp;C&amp;"TrueRotisSanSerifTHreeBold,Bold"&amp;8TOLDERLUND&amp;R&amp;6&amp;N/&amp;P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7"/>
  <sheetViews>
    <sheetView topLeftCell="A31" zoomScaleSheetLayoutView="100" workbookViewId="0">
      <selection activeCell="D22" sqref="D22:E22"/>
    </sheetView>
  </sheetViews>
  <sheetFormatPr defaultRowHeight="12.75" x14ac:dyDescent="0.2"/>
  <cols>
    <col min="1" max="1" width="9.85546875" style="8" bestFit="1" customWidth="1"/>
    <col min="2" max="2" width="37" style="8" customWidth="1"/>
    <col min="3" max="3" width="5.7109375" style="8" bestFit="1" customWidth="1"/>
    <col min="4" max="4" width="7.5703125" style="8" bestFit="1" customWidth="1"/>
    <col min="5" max="5" width="9.7109375" style="8" bestFit="1" customWidth="1"/>
    <col min="6" max="6" width="15.42578125" style="8" customWidth="1"/>
  </cols>
  <sheetData>
    <row r="1" spans="1:6" ht="12.75" customHeight="1" x14ac:dyDescent="0.2">
      <c r="A1" s="54" t="s">
        <v>29</v>
      </c>
      <c r="B1" s="54"/>
      <c r="C1" s="54"/>
      <c r="D1" s="54"/>
      <c r="E1" s="54"/>
      <c r="F1" s="54"/>
    </row>
    <row r="2" spans="1:6" ht="13.5" thickBot="1" x14ac:dyDescent="0.25">
      <c r="A2" s="55"/>
      <c r="B2" s="55"/>
      <c r="C2" s="55"/>
      <c r="D2" s="55"/>
      <c r="E2" s="55"/>
      <c r="F2" s="55"/>
    </row>
    <row r="3" spans="1:6" ht="12.75" customHeight="1" thickTop="1" x14ac:dyDescent="0.2">
      <c r="A3" s="4" t="s">
        <v>40</v>
      </c>
      <c r="B3" s="77" t="str">
        <f>+Forside!B3</f>
        <v>Beton og kloak</v>
      </c>
      <c r="C3" s="77"/>
      <c r="D3" s="77"/>
      <c r="E3" s="5"/>
      <c r="F3" s="5"/>
    </row>
    <row r="4" spans="1:6" ht="12.75" customHeight="1" x14ac:dyDescent="0.2">
      <c r="A4" s="4" t="s">
        <v>41</v>
      </c>
      <c r="B4" s="78" t="str">
        <f>+Forside!B4</f>
        <v>Avista Rise of the Pheonix (RotP)</v>
      </c>
      <c r="C4" s="78"/>
      <c r="D4" s="78"/>
      <c r="E4" s="5"/>
      <c r="F4" s="5"/>
    </row>
    <row r="5" spans="1:6" ht="12.75" customHeight="1" x14ac:dyDescent="0.2">
      <c r="A5" s="4" t="s">
        <v>42</v>
      </c>
      <c r="B5" s="79" t="str">
        <f>+Forside!B5</f>
        <v>Avista Green ApS</v>
      </c>
      <c r="C5" s="79"/>
      <c r="D5" s="79"/>
      <c r="E5" s="5"/>
      <c r="F5" s="5"/>
    </row>
    <row r="6" spans="1:6" x14ac:dyDescent="0.2">
      <c r="A6" s="6" t="s">
        <v>43</v>
      </c>
      <c r="B6" s="80" t="str">
        <f>+Forside!B6</f>
        <v>220214</v>
      </c>
      <c r="C6" s="80"/>
      <c r="D6" s="80"/>
      <c r="E6" s="7" t="s">
        <v>44</v>
      </c>
      <c r="F6" s="7" t="str">
        <f>+A10</f>
        <v>9.</v>
      </c>
    </row>
    <row r="7" spans="1:6" ht="12.75" customHeight="1" thickBot="1" x14ac:dyDescent="0.25">
      <c r="A7" s="4"/>
      <c r="B7" s="58"/>
      <c r="C7" s="58"/>
      <c r="D7" s="58"/>
      <c r="E7" s="5" t="s">
        <v>45</v>
      </c>
      <c r="F7" s="26">
        <v>39423</v>
      </c>
    </row>
    <row r="8" spans="1:6" ht="14.25" thickTop="1" thickBot="1" x14ac:dyDescent="0.25">
      <c r="A8" s="32"/>
      <c r="B8" s="32"/>
      <c r="C8" s="32"/>
      <c r="D8" s="32"/>
      <c r="E8" s="32"/>
      <c r="F8" s="32"/>
    </row>
    <row r="9" spans="1:6" ht="24.75" thickBot="1" x14ac:dyDescent="0.25">
      <c r="A9" s="27" t="s">
        <v>22</v>
      </c>
      <c r="B9" s="28" t="s">
        <v>23</v>
      </c>
      <c r="C9" s="29" t="s">
        <v>24</v>
      </c>
      <c r="D9" s="29" t="s">
        <v>25</v>
      </c>
      <c r="E9" s="29" t="s">
        <v>26</v>
      </c>
      <c r="F9" s="30" t="s">
        <v>27</v>
      </c>
    </row>
    <row r="10" spans="1:6" ht="13.5" thickTop="1" x14ac:dyDescent="0.2">
      <c r="A10" s="33" t="s">
        <v>187</v>
      </c>
      <c r="B10" s="34" t="s">
        <v>30</v>
      </c>
      <c r="C10" s="35"/>
      <c r="D10" s="35"/>
      <c r="E10" s="35"/>
      <c r="F10" s="36"/>
    </row>
    <row r="11" spans="1:6" x14ac:dyDescent="0.2">
      <c r="A11" s="37"/>
      <c r="B11" s="38"/>
      <c r="C11" s="35"/>
      <c r="D11" s="35"/>
      <c r="E11" s="35"/>
      <c r="F11" s="36"/>
    </row>
    <row r="12" spans="1:6" x14ac:dyDescent="0.2">
      <c r="A12" s="37" t="s">
        <v>188</v>
      </c>
      <c r="B12" s="38" t="s">
        <v>32</v>
      </c>
      <c r="C12" s="35" t="s">
        <v>31</v>
      </c>
      <c r="D12" s="35">
        <v>10</v>
      </c>
      <c r="E12" s="35">
        <v>770</v>
      </c>
      <c r="F12" s="36">
        <f t="shared" ref="F12:F56" si="0">+E12*D12</f>
        <v>7700</v>
      </c>
    </row>
    <row r="13" spans="1:6" x14ac:dyDescent="0.2">
      <c r="A13" s="37" t="s">
        <v>189</v>
      </c>
      <c r="B13" s="38" t="s">
        <v>33</v>
      </c>
      <c r="C13" s="35" t="s">
        <v>31</v>
      </c>
      <c r="D13" s="35">
        <v>10</v>
      </c>
      <c r="E13" s="35">
        <v>770</v>
      </c>
      <c r="F13" s="36">
        <f>+E13*D13</f>
        <v>7700</v>
      </c>
    </row>
    <row r="14" spans="1:6" x14ac:dyDescent="0.2">
      <c r="A14" s="37" t="s">
        <v>190</v>
      </c>
      <c r="B14" s="38" t="s">
        <v>34</v>
      </c>
      <c r="C14" s="35"/>
      <c r="D14" s="35"/>
      <c r="E14" s="35"/>
      <c r="F14" s="36">
        <f t="shared" si="0"/>
        <v>0</v>
      </c>
    </row>
    <row r="15" spans="1:6" x14ac:dyDescent="0.2">
      <c r="A15" s="37" t="s">
        <v>191</v>
      </c>
      <c r="B15" s="38"/>
      <c r="C15" s="35"/>
      <c r="D15" s="35"/>
      <c r="E15" s="35"/>
      <c r="F15" s="36">
        <f t="shared" si="0"/>
        <v>0</v>
      </c>
    </row>
    <row r="16" spans="1:6" x14ac:dyDescent="0.2">
      <c r="A16" s="37" t="s">
        <v>192</v>
      </c>
      <c r="B16" s="38"/>
      <c r="C16" s="35"/>
      <c r="D16" s="35"/>
      <c r="E16" s="35"/>
      <c r="F16" s="36">
        <f t="shared" si="0"/>
        <v>0</v>
      </c>
    </row>
    <row r="17" spans="1:6" x14ac:dyDescent="0.2">
      <c r="A17" s="37" t="s">
        <v>193</v>
      </c>
      <c r="B17" s="38"/>
      <c r="C17" s="35"/>
      <c r="D17" s="35"/>
      <c r="E17" s="35"/>
      <c r="F17" s="36">
        <f t="shared" si="0"/>
        <v>0</v>
      </c>
    </row>
    <row r="18" spans="1:6" x14ac:dyDescent="0.2">
      <c r="A18" s="37" t="s">
        <v>194</v>
      </c>
      <c r="B18" s="38"/>
      <c r="C18" s="35"/>
      <c r="D18" s="35"/>
      <c r="E18" s="35"/>
      <c r="F18" s="36">
        <f t="shared" si="0"/>
        <v>0</v>
      </c>
    </row>
    <row r="19" spans="1:6" x14ac:dyDescent="0.2">
      <c r="A19" s="37" t="s">
        <v>195</v>
      </c>
      <c r="B19" s="38"/>
      <c r="C19" s="35"/>
      <c r="D19" s="35"/>
      <c r="E19" s="35"/>
      <c r="F19" s="36">
        <f t="shared" si="0"/>
        <v>0</v>
      </c>
    </row>
    <row r="20" spans="1:6" x14ac:dyDescent="0.2">
      <c r="A20" s="37" t="s">
        <v>196</v>
      </c>
      <c r="B20" s="38"/>
      <c r="C20" s="35"/>
      <c r="D20" s="35"/>
      <c r="E20" s="35"/>
      <c r="F20" s="36">
        <f t="shared" si="0"/>
        <v>0</v>
      </c>
    </row>
    <row r="21" spans="1:6" x14ac:dyDescent="0.2">
      <c r="A21" s="37" t="s">
        <v>197</v>
      </c>
      <c r="B21" s="38"/>
      <c r="C21" s="35"/>
      <c r="D21" s="35"/>
      <c r="E21" s="35"/>
      <c r="F21" s="36">
        <f t="shared" si="0"/>
        <v>0</v>
      </c>
    </row>
    <row r="22" spans="1:6" x14ac:dyDescent="0.2">
      <c r="A22" s="37" t="s">
        <v>198</v>
      </c>
      <c r="B22" s="38"/>
      <c r="C22" s="35"/>
      <c r="D22" s="35"/>
      <c r="E22" s="35"/>
      <c r="F22" s="36">
        <f t="shared" si="0"/>
        <v>0</v>
      </c>
    </row>
    <row r="23" spans="1:6" x14ac:dyDescent="0.2">
      <c r="A23" s="37" t="s">
        <v>199</v>
      </c>
      <c r="B23" s="38"/>
      <c r="C23" s="35"/>
      <c r="D23" s="35"/>
      <c r="E23" s="35"/>
      <c r="F23" s="36">
        <f t="shared" si="0"/>
        <v>0</v>
      </c>
    </row>
    <row r="24" spans="1:6" x14ac:dyDescent="0.2">
      <c r="A24" s="37" t="s">
        <v>200</v>
      </c>
      <c r="B24" s="38"/>
      <c r="C24" s="35"/>
      <c r="D24" s="35"/>
      <c r="E24" s="35"/>
      <c r="F24" s="36">
        <f t="shared" si="0"/>
        <v>0</v>
      </c>
    </row>
    <row r="25" spans="1:6" x14ac:dyDescent="0.2">
      <c r="A25" s="37" t="s">
        <v>201</v>
      </c>
      <c r="B25" s="38"/>
      <c r="C25" s="35"/>
      <c r="D25" s="35"/>
      <c r="E25" s="35"/>
      <c r="F25" s="36">
        <f t="shared" si="0"/>
        <v>0</v>
      </c>
    </row>
    <row r="26" spans="1:6" x14ac:dyDescent="0.2">
      <c r="A26" s="37" t="s">
        <v>202</v>
      </c>
      <c r="B26" s="38"/>
      <c r="C26" s="35"/>
      <c r="D26" s="35"/>
      <c r="E26" s="35"/>
      <c r="F26" s="36">
        <f t="shared" si="0"/>
        <v>0</v>
      </c>
    </row>
    <row r="27" spans="1:6" x14ac:dyDescent="0.2">
      <c r="A27" s="37" t="s">
        <v>203</v>
      </c>
      <c r="B27" s="38"/>
      <c r="C27" s="35"/>
      <c r="D27" s="35"/>
      <c r="E27" s="35"/>
      <c r="F27" s="36">
        <f t="shared" si="0"/>
        <v>0</v>
      </c>
    </row>
    <row r="28" spans="1:6" x14ac:dyDescent="0.2">
      <c r="A28" s="37" t="s">
        <v>204</v>
      </c>
      <c r="B28" s="38"/>
      <c r="C28" s="35"/>
      <c r="D28" s="35"/>
      <c r="E28" s="35"/>
      <c r="F28" s="36">
        <f t="shared" si="0"/>
        <v>0</v>
      </c>
    </row>
    <row r="29" spans="1:6" x14ac:dyDescent="0.2">
      <c r="A29" s="37" t="s">
        <v>205</v>
      </c>
      <c r="B29" s="38"/>
      <c r="C29" s="35"/>
      <c r="D29" s="35"/>
      <c r="E29" s="35"/>
      <c r="F29" s="36">
        <f t="shared" si="0"/>
        <v>0</v>
      </c>
    </row>
    <row r="30" spans="1:6" x14ac:dyDescent="0.2">
      <c r="A30" s="37" t="s">
        <v>206</v>
      </c>
      <c r="B30" s="38"/>
      <c r="C30" s="35"/>
      <c r="D30" s="35"/>
      <c r="E30" s="35"/>
      <c r="F30" s="36">
        <f t="shared" si="0"/>
        <v>0</v>
      </c>
    </row>
    <row r="31" spans="1:6" x14ac:dyDescent="0.2">
      <c r="A31" s="37" t="s">
        <v>207</v>
      </c>
      <c r="B31" s="38"/>
      <c r="C31" s="35"/>
      <c r="D31" s="35"/>
      <c r="E31" s="35"/>
      <c r="F31" s="36">
        <f t="shared" si="0"/>
        <v>0</v>
      </c>
    </row>
    <row r="32" spans="1:6" x14ac:dyDescent="0.2">
      <c r="A32" s="37" t="s">
        <v>208</v>
      </c>
      <c r="B32" s="38"/>
      <c r="C32" s="35"/>
      <c r="D32" s="35"/>
      <c r="E32" s="35"/>
      <c r="F32" s="36">
        <f t="shared" si="0"/>
        <v>0</v>
      </c>
    </row>
    <row r="33" spans="1:6" x14ac:dyDescent="0.2">
      <c r="A33" s="37" t="s">
        <v>209</v>
      </c>
      <c r="B33" s="38"/>
      <c r="C33" s="35"/>
      <c r="D33" s="35"/>
      <c r="E33" s="35"/>
      <c r="F33" s="36">
        <f t="shared" si="0"/>
        <v>0</v>
      </c>
    </row>
    <row r="34" spans="1:6" x14ac:dyDescent="0.2">
      <c r="A34" s="37" t="s">
        <v>210</v>
      </c>
      <c r="B34" s="38"/>
      <c r="C34" s="35"/>
      <c r="D34" s="35"/>
      <c r="E34" s="35"/>
      <c r="F34" s="36">
        <f t="shared" si="0"/>
        <v>0</v>
      </c>
    </row>
    <row r="35" spans="1:6" x14ac:dyDescent="0.2">
      <c r="A35" s="37" t="s">
        <v>211</v>
      </c>
      <c r="B35" s="38"/>
      <c r="C35" s="35"/>
      <c r="D35" s="35"/>
      <c r="E35" s="35"/>
      <c r="F35" s="36">
        <f t="shared" si="0"/>
        <v>0</v>
      </c>
    </row>
    <row r="36" spans="1:6" x14ac:dyDescent="0.2">
      <c r="A36" s="37" t="s">
        <v>212</v>
      </c>
      <c r="B36" s="38"/>
      <c r="C36" s="35"/>
      <c r="D36" s="35"/>
      <c r="E36" s="35"/>
      <c r="F36" s="36">
        <f t="shared" si="0"/>
        <v>0</v>
      </c>
    </row>
    <row r="37" spans="1:6" x14ac:dyDescent="0.2">
      <c r="A37" s="37" t="s">
        <v>213</v>
      </c>
      <c r="B37" s="38"/>
      <c r="C37" s="35"/>
      <c r="D37" s="35"/>
      <c r="E37" s="35"/>
      <c r="F37" s="36">
        <f t="shared" si="0"/>
        <v>0</v>
      </c>
    </row>
    <row r="38" spans="1:6" x14ac:dyDescent="0.2">
      <c r="A38" s="37" t="s">
        <v>214</v>
      </c>
      <c r="B38" s="38"/>
      <c r="C38" s="35"/>
      <c r="D38" s="35"/>
      <c r="E38" s="35"/>
      <c r="F38" s="36">
        <f t="shared" si="0"/>
        <v>0</v>
      </c>
    </row>
    <row r="39" spans="1:6" x14ac:dyDescent="0.2">
      <c r="A39" s="37" t="s">
        <v>215</v>
      </c>
      <c r="B39" s="38"/>
      <c r="C39" s="35"/>
      <c r="D39" s="35"/>
      <c r="E39" s="35"/>
      <c r="F39" s="36">
        <f t="shared" si="0"/>
        <v>0</v>
      </c>
    </row>
    <row r="40" spans="1:6" x14ac:dyDescent="0.2">
      <c r="A40" s="37" t="s">
        <v>216</v>
      </c>
      <c r="B40" s="38"/>
      <c r="C40" s="35"/>
      <c r="D40" s="35"/>
      <c r="E40" s="35"/>
      <c r="F40" s="36">
        <f t="shared" si="0"/>
        <v>0</v>
      </c>
    </row>
    <row r="41" spans="1:6" x14ac:dyDescent="0.2">
      <c r="A41" s="37" t="s">
        <v>217</v>
      </c>
      <c r="B41" s="38"/>
      <c r="C41" s="35"/>
      <c r="D41" s="35"/>
      <c r="E41" s="35"/>
      <c r="F41" s="36">
        <f t="shared" si="0"/>
        <v>0</v>
      </c>
    </row>
    <row r="42" spans="1:6" x14ac:dyDescent="0.2">
      <c r="A42" s="37" t="s">
        <v>218</v>
      </c>
      <c r="B42" s="38"/>
      <c r="C42" s="35"/>
      <c r="D42" s="35"/>
      <c r="E42" s="35"/>
      <c r="F42" s="36">
        <f t="shared" si="0"/>
        <v>0</v>
      </c>
    </row>
    <row r="43" spans="1:6" x14ac:dyDescent="0.2">
      <c r="A43" s="37" t="s">
        <v>219</v>
      </c>
      <c r="B43" s="38"/>
      <c r="C43" s="35"/>
      <c r="D43" s="35"/>
      <c r="E43" s="35"/>
      <c r="F43" s="36">
        <f t="shared" si="0"/>
        <v>0</v>
      </c>
    </row>
    <row r="44" spans="1:6" x14ac:dyDescent="0.2">
      <c r="A44" s="37" t="s">
        <v>220</v>
      </c>
      <c r="B44" s="38"/>
      <c r="C44" s="35"/>
      <c r="D44" s="35"/>
      <c r="E44" s="35"/>
      <c r="F44" s="36">
        <f t="shared" si="0"/>
        <v>0</v>
      </c>
    </row>
    <row r="45" spans="1:6" x14ac:dyDescent="0.2">
      <c r="A45" s="37" t="s">
        <v>221</v>
      </c>
      <c r="B45" s="38"/>
      <c r="C45" s="35"/>
      <c r="D45" s="35"/>
      <c r="E45" s="35"/>
      <c r="F45" s="36">
        <f t="shared" si="0"/>
        <v>0</v>
      </c>
    </row>
    <row r="46" spans="1:6" x14ac:dyDescent="0.2">
      <c r="A46" s="37" t="s">
        <v>222</v>
      </c>
      <c r="B46" s="38"/>
      <c r="C46" s="35"/>
      <c r="D46" s="35"/>
      <c r="E46" s="35"/>
      <c r="F46" s="36">
        <f t="shared" si="0"/>
        <v>0</v>
      </c>
    </row>
    <row r="47" spans="1:6" x14ac:dyDescent="0.2">
      <c r="A47" s="37" t="s">
        <v>223</v>
      </c>
      <c r="B47" s="38"/>
      <c r="C47" s="35"/>
      <c r="D47" s="35"/>
      <c r="E47" s="35"/>
      <c r="F47" s="36">
        <f t="shared" si="0"/>
        <v>0</v>
      </c>
    </row>
    <row r="48" spans="1:6" x14ac:dyDescent="0.2">
      <c r="A48" s="37" t="s">
        <v>224</v>
      </c>
      <c r="B48" s="38"/>
      <c r="C48" s="35"/>
      <c r="D48" s="35"/>
      <c r="E48" s="35"/>
      <c r="F48" s="36">
        <f t="shared" si="0"/>
        <v>0</v>
      </c>
    </row>
    <row r="49" spans="1:8" x14ac:dyDescent="0.2">
      <c r="A49" s="37" t="s">
        <v>225</v>
      </c>
      <c r="B49" s="38"/>
      <c r="C49" s="35"/>
      <c r="D49" s="35"/>
      <c r="E49" s="35"/>
      <c r="F49" s="36">
        <f t="shared" si="0"/>
        <v>0</v>
      </c>
    </row>
    <row r="50" spans="1:8" x14ac:dyDescent="0.2">
      <c r="A50" s="37" t="s">
        <v>226</v>
      </c>
      <c r="B50" s="38"/>
      <c r="C50" s="35"/>
      <c r="D50" s="35"/>
      <c r="E50" s="35"/>
      <c r="F50" s="36">
        <f t="shared" si="0"/>
        <v>0</v>
      </c>
    </row>
    <row r="51" spans="1:8" x14ac:dyDescent="0.2">
      <c r="A51" s="37" t="s">
        <v>227</v>
      </c>
      <c r="B51" s="38"/>
      <c r="C51" s="35"/>
      <c r="D51" s="35"/>
      <c r="E51" s="35"/>
      <c r="F51" s="36">
        <f t="shared" si="0"/>
        <v>0</v>
      </c>
    </row>
    <row r="52" spans="1:8" x14ac:dyDescent="0.2">
      <c r="A52" s="37" t="s">
        <v>228</v>
      </c>
      <c r="B52" s="38"/>
      <c r="C52" s="35"/>
      <c r="D52" s="35"/>
      <c r="E52" s="35"/>
      <c r="F52" s="36">
        <f t="shared" si="0"/>
        <v>0</v>
      </c>
    </row>
    <row r="53" spans="1:8" x14ac:dyDescent="0.2">
      <c r="A53" s="37" t="s">
        <v>229</v>
      </c>
      <c r="B53" s="38"/>
      <c r="C53" s="35"/>
      <c r="D53" s="35"/>
      <c r="E53" s="35"/>
      <c r="F53" s="36">
        <f t="shared" si="0"/>
        <v>0</v>
      </c>
    </row>
    <row r="54" spans="1:8" x14ac:dyDescent="0.2">
      <c r="A54" s="37" t="s">
        <v>230</v>
      </c>
      <c r="B54" s="38"/>
      <c r="C54" s="35"/>
      <c r="D54" s="35"/>
      <c r="E54" s="35"/>
      <c r="F54" s="36">
        <f t="shared" si="0"/>
        <v>0</v>
      </c>
    </row>
    <row r="55" spans="1:8" x14ac:dyDescent="0.2">
      <c r="A55" s="37" t="s">
        <v>231</v>
      </c>
      <c r="B55" s="38"/>
      <c r="C55" s="35"/>
      <c r="D55" s="35"/>
      <c r="E55" s="35"/>
      <c r="F55" s="36">
        <f t="shared" si="0"/>
        <v>0</v>
      </c>
    </row>
    <row r="56" spans="1:8" x14ac:dyDescent="0.2">
      <c r="A56" s="37" t="s">
        <v>232</v>
      </c>
      <c r="B56" s="38"/>
      <c r="C56" s="35"/>
      <c r="D56" s="35"/>
      <c r="E56" s="35"/>
      <c r="F56" s="36">
        <f t="shared" si="0"/>
        <v>0</v>
      </c>
    </row>
    <row r="57" spans="1:8" x14ac:dyDescent="0.2">
      <c r="A57" s="70"/>
      <c r="B57" s="72" t="s">
        <v>27</v>
      </c>
      <c r="C57" s="73"/>
      <c r="D57" s="73"/>
      <c r="E57" s="74"/>
      <c r="F57" s="81">
        <f>+SUM(F12:F56)</f>
        <v>15400</v>
      </c>
      <c r="H57" s="3"/>
    </row>
    <row r="58" spans="1:8" ht="13.5" customHeight="1" thickBot="1" x14ac:dyDescent="0.25">
      <c r="A58" s="71"/>
      <c r="B58" s="75" t="s">
        <v>233</v>
      </c>
      <c r="C58" s="64"/>
      <c r="D58" s="64"/>
      <c r="E58" s="76"/>
      <c r="F58" s="82"/>
    </row>
    <row r="59" spans="1:8" ht="13.5" thickTop="1" x14ac:dyDescent="0.2">
      <c r="A59" s="9"/>
      <c r="B59" s="9"/>
      <c r="C59" s="9"/>
      <c r="D59" s="9"/>
      <c r="E59" s="9"/>
      <c r="F59" s="39"/>
    </row>
    <row r="60" spans="1:8" x14ac:dyDescent="0.2">
      <c r="A60" s="9"/>
      <c r="B60" s="9"/>
      <c r="C60" s="9"/>
      <c r="D60" s="9"/>
      <c r="E60" s="9"/>
      <c r="F60" s="39"/>
    </row>
    <row r="61" spans="1:8" x14ac:dyDescent="0.2">
      <c r="F61" s="31"/>
    </row>
    <row r="62" spans="1:8" x14ac:dyDescent="0.2">
      <c r="F62" s="31"/>
    </row>
    <row r="63" spans="1:8" x14ac:dyDescent="0.2">
      <c r="F63" s="31"/>
    </row>
    <row r="64" spans="1:8" x14ac:dyDescent="0.2">
      <c r="F64" s="31"/>
    </row>
    <row r="65" spans="6:6" x14ac:dyDescent="0.2">
      <c r="F65" s="31"/>
    </row>
    <row r="66" spans="6:6" x14ac:dyDescent="0.2">
      <c r="F66" s="31"/>
    </row>
    <row r="67" spans="6:6" x14ac:dyDescent="0.2">
      <c r="F67" s="31"/>
    </row>
  </sheetData>
  <mergeCells count="10">
    <mergeCell ref="A57:A58"/>
    <mergeCell ref="B57:E57"/>
    <mergeCell ref="F57:F58"/>
    <mergeCell ref="B58:E58"/>
    <mergeCell ref="A1:F2"/>
    <mergeCell ref="B3:D3"/>
    <mergeCell ref="B4:D4"/>
    <mergeCell ref="B5:D5"/>
    <mergeCell ref="B6:D6"/>
    <mergeCell ref="B7:D7"/>
  </mergeCells>
  <pageMargins left="0.78740157480314965" right="0.23622047244094491" top="0.59055118110236227" bottom="0.59055118110236227" header="0.31496062992125984" footer="0.31496062992125984"/>
  <pageSetup paperSize="9" orientation="portrait" r:id="rId1"/>
  <headerFooter alignWithMargins="0">
    <oddHeader>&amp;R&amp;"Times New Roman,normal"&amp;8
&amp;10&amp;P                      &amp;8 </oddHeader>
    <oddFooter>&amp;L&amp;"Times New Roman,normal"&amp;6 050136\2006-04-11 Tilbudsliste&amp;C&amp;"TrueRotisSanSerifTHreeBold,Bold"&amp;8TOLDERLUND&amp;R&amp;6&amp;N/&amp;P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67"/>
  <sheetViews>
    <sheetView zoomScaleSheetLayoutView="100" workbookViewId="0">
      <selection activeCell="D22" sqref="D22:E22"/>
    </sheetView>
  </sheetViews>
  <sheetFormatPr defaultRowHeight="12.75" x14ac:dyDescent="0.2"/>
  <cols>
    <col min="1" max="1" width="9.85546875" style="8" bestFit="1" customWidth="1"/>
    <col min="2" max="2" width="37" style="8" customWidth="1"/>
    <col min="3" max="3" width="5.7109375" style="8" bestFit="1" customWidth="1"/>
    <col min="4" max="4" width="7.5703125" style="8" bestFit="1" customWidth="1"/>
    <col min="5" max="5" width="9.7109375" style="8" bestFit="1" customWidth="1"/>
    <col min="6" max="6" width="15.42578125" style="8" customWidth="1"/>
  </cols>
  <sheetData>
    <row r="1" spans="1:6" ht="12.75" customHeight="1" x14ac:dyDescent="0.2">
      <c r="A1" s="54" t="s">
        <v>29</v>
      </c>
      <c r="B1" s="54"/>
      <c r="C1" s="54"/>
      <c r="D1" s="54"/>
      <c r="E1" s="54"/>
      <c r="F1" s="54"/>
    </row>
    <row r="2" spans="1:6" ht="13.5" thickBot="1" x14ac:dyDescent="0.25">
      <c r="A2" s="55"/>
      <c r="B2" s="55"/>
      <c r="C2" s="55"/>
      <c r="D2" s="55"/>
      <c r="E2" s="55"/>
      <c r="F2" s="55"/>
    </row>
    <row r="3" spans="1:6" ht="12.75" customHeight="1" thickTop="1" x14ac:dyDescent="0.2">
      <c r="A3" s="4" t="s">
        <v>40</v>
      </c>
      <c r="B3" s="77" t="str">
        <f>+Forside!B3</f>
        <v>Beton og kloak</v>
      </c>
      <c r="C3" s="77"/>
      <c r="D3" s="77"/>
      <c r="E3" s="5"/>
      <c r="F3" s="5"/>
    </row>
    <row r="4" spans="1:6" ht="12.75" customHeight="1" x14ac:dyDescent="0.2">
      <c r="A4" s="4" t="s">
        <v>41</v>
      </c>
      <c r="B4" s="78" t="str">
        <f>+Forside!B4</f>
        <v>Avista Rise of the Pheonix (RotP)</v>
      </c>
      <c r="C4" s="78"/>
      <c r="D4" s="78"/>
      <c r="E4" s="5"/>
      <c r="F4" s="5"/>
    </row>
    <row r="5" spans="1:6" ht="12.75" customHeight="1" x14ac:dyDescent="0.2">
      <c r="A5" s="4" t="s">
        <v>42</v>
      </c>
      <c r="B5" s="79" t="str">
        <f>+Forside!B5</f>
        <v>Avista Green ApS</v>
      </c>
      <c r="C5" s="79"/>
      <c r="D5" s="79"/>
      <c r="E5" s="5"/>
      <c r="F5" s="5"/>
    </row>
    <row r="6" spans="1:6" x14ac:dyDescent="0.2">
      <c r="A6" s="6" t="s">
        <v>43</v>
      </c>
      <c r="B6" s="80" t="str">
        <f>+Forside!B6</f>
        <v>220214</v>
      </c>
      <c r="C6" s="80"/>
      <c r="D6" s="80"/>
      <c r="E6" s="7" t="s">
        <v>44</v>
      </c>
      <c r="F6" s="7" t="str">
        <f>+A10</f>
        <v>10.</v>
      </c>
    </row>
    <row r="7" spans="1:6" ht="12.75" customHeight="1" thickBot="1" x14ac:dyDescent="0.25">
      <c r="A7" s="4"/>
      <c r="B7" s="58"/>
      <c r="C7" s="58"/>
      <c r="D7" s="58"/>
      <c r="E7" s="5" t="s">
        <v>45</v>
      </c>
      <c r="F7" s="26">
        <v>39423</v>
      </c>
    </row>
    <row r="8" spans="1:6" ht="14.25" thickTop="1" thickBot="1" x14ac:dyDescent="0.25">
      <c r="A8" s="32"/>
      <c r="B8" s="32"/>
      <c r="C8" s="32"/>
      <c r="D8" s="32"/>
      <c r="E8" s="32"/>
      <c r="F8" s="32"/>
    </row>
    <row r="9" spans="1:6" ht="24.75" thickBot="1" x14ac:dyDescent="0.25">
      <c r="A9" s="27" t="s">
        <v>22</v>
      </c>
      <c r="B9" s="28" t="s">
        <v>23</v>
      </c>
      <c r="C9" s="29" t="s">
        <v>24</v>
      </c>
      <c r="D9" s="29" t="s">
        <v>25</v>
      </c>
      <c r="E9" s="29" t="s">
        <v>26</v>
      </c>
      <c r="F9" s="30" t="s">
        <v>27</v>
      </c>
    </row>
    <row r="10" spans="1:6" ht="13.5" thickTop="1" x14ac:dyDescent="0.2">
      <c r="A10" s="33" t="s">
        <v>235</v>
      </c>
      <c r="B10" s="34" t="s">
        <v>30</v>
      </c>
      <c r="C10" s="35"/>
      <c r="D10" s="35"/>
      <c r="E10" s="35"/>
      <c r="F10" s="36"/>
    </row>
    <row r="11" spans="1:6" x14ac:dyDescent="0.2">
      <c r="A11" s="37"/>
      <c r="B11" s="38"/>
      <c r="C11" s="35"/>
      <c r="D11" s="35"/>
      <c r="E11" s="35"/>
      <c r="F11" s="36"/>
    </row>
    <row r="12" spans="1:6" x14ac:dyDescent="0.2">
      <c r="A12" s="37" t="s">
        <v>236</v>
      </c>
      <c r="B12" s="38" t="s">
        <v>32</v>
      </c>
      <c r="C12" s="35" t="s">
        <v>31</v>
      </c>
      <c r="D12" s="35">
        <v>10</v>
      </c>
      <c r="E12" s="35">
        <v>770</v>
      </c>
      <c r="F12" s="36">
        <f t="shared" ref="F12:F56" si="0">+E12*D12</f>
        <v>7700</v>
      </c>
    </row>
    <row r="13" spans="1:6" x14ac:dyDescent="0.2">
      <c r="A13" s="37" t="s">
        <v>237</v>
      </c>
      <c r="B13" s="38" t="s">
        <v>33</v>
      </c>
      <c r="C13" s="35" t="s">
        <v>31</v>
      </c>
      <c r="D13" s="35">
        <v>10</v>
      </c>
      <c r="E13" s="35">
        <v>770</v>
      </c>
      <c r="F13" s="36">
        <f>+E13*D13</f>
        <v>7700</v>
      </c>
    </row>
    <row r="14" spans="1:6" x14ac:dyDescent="0.2">
      <c r="A14" s="37" t="s">
        <v>238</v>
      </c>
      <c r="B14" s="38" t="s">
        <v>34</v>
      </c>
      <c r="C14" s="35"/>
      <c r="D14" s="35"/>
      <c r="E14" s="35"/>
      <c r="F14" s="36">
        <f t="shared" si="0"/>
        <v>0</v>
      </c>
    </row>
    <row r="15" spans="1:6" x14ac:dyDescent="0.2">
      <c r="A15" s="37" t="s">
        <v>239</v>
      </c>
      <c r="B15" s="38"/>
      <c r="C15" s="35"/>
      <c r="D15" s="35"/>
      <c r="E15" s="35"/>
      <c r="F15" s="36">
        <f t="shared" si="0"/>
        <v>0</v>
      </c>
    </row>
    <row r="16" spans="1:6" x14ac:dyDescent="0.2">
      <c r="A16" s="37" t="s">
        <v>240</v>
      </c>
      <c r="B16" s="38"/>
      <c r="C16" s="35"/>
      <c r="D16" s="35"/>
      <c r="E16" s="35"/>
      <c r="F16" s="36">
        <f t="shared" si="0"/>
        <v>0</v>
      </c>
    </row>
    <row r="17" spans="1:6" x14ac:dyDescent="0.2">
      <c r="A17" s="37" t="s">
        <v>241</v>
      </c>
      <c r="B17" s="38"/>
      <c r="C17" s="35"/>
      <c r="D17" s="35"/>
      <c r="E17" s="35"/>
      <c r="F17" s="36">
        <f t="shared" si="0"/>
        <v>0</v>
      </c>
    </row>
    <row r="18" spans="1:6" x14ac:dyDescent="0.2">
      <c r="A18" s="37" t="s">
        <v>242</v>
      </c>
      <c r="B18" s="38"/>
      <c r="C18" s="35"/>
      <c r="D18" s="35"/>
      <c r="E18" s="35"/>
      <c r="F18" s="36">
        <f t="shared" si="0"/>
        <v>0</v>
      </c>
    </row>
    <row r="19" spans="1:6" x14ac:dyDescent="0.2">
      <c r="A19" s="37" t="s">
        <v>243</v>
      </c>
      <c r="B19" s="38"/>
      <c r="C19" s="35"/>
      <c r="D19" s="35"/>
      <c r="E19" s="35"/>
      <c r="F19" s="36">
        <f t="shared" si="0"/>
        <v>0</v>
      </c>
    </row>
    <row r="20" spans="1:6" x14ac:dyDescent="0.2">
      <c r="A20" s="37" t="s">
        <v>244</v>
      </c>
      <c r="B20" s="38"/>
      <c r="C20" s="35"/>
      <c r="D20" s="35"/>
      <c r="E20" s="35"/>
      <c r="F20" s="36">
        <f t="shared" si="0"/>
        <v>0</v>
      </c>
    </row>
    <row r="21" spans="1:6" x14ac:dyDescent="0.2">
      <c r="A21" s="37" t="s">
        <v>245</v>
      </c>
      <c r="B21" s="38"/>
      <c r="C21" s="35"/>
      <c r="D21" s="35"/>
      <c r="E21" s="35"/>
      <c r="F21" s="36">
        <f t="shared" si="0"/>
        <v>0</v>
      </c>
    </row>
    <row r="22" spans="1:6" x14ac:dyDescent="0.2">
      <c r="A22" s="37" t="s">
        <v>246</v>
      </c>
      <c r="B22" s="38"/>
      <c r="C22" s="35"/>
      <c r="D22" s="35"/>
      <c r="E22" s="35"/>
      <c r="F22" s="36">
        <f t="shared" si="0"/>
        <v>0</v>
      </c>
    </row>
    <row r="23" spans="1:6" x14ac:dyDescent="0.2">
      <c r="A23" s="37" t="s">
        <v>247</v>
      </c>
      <c r="B23" s="38"/>
      <c r="C23" s="35"/>
      <c r="D23" s="35"/>
      <c r="E23" s="35"/>
      <c r="F23" s="36">
        <f t="shared" si="0"/>
        <v>0</v>
      </c>
    </row>
    <row r="24" spans="1:6" x14ac:dyDescent="0.2">
      <c r="A24" s="37" t="s">
        <v>248</v>
      </c>
      <c r="B24" s="38"/>
      <c r="C24" s="35"/>
      <c r="D24" s="35"/>
      <c r="E24" s="35"/>
      <c r="F24" s="36">
        <f t="shared" si="0"/>
        <v>0</v>
      </c>
    </row>
    <row r="25" spans="1:6" x14ac:dyDescent="0.2">
      <c r="A25" s="37" t="s">
        <v>249</v>
      </c>
      <c r="B25" s="38"/>
      <c r="C25" s="35"/>
      <c r="D25" s="35"/>
      <c r="E25" s="35"/>
      <c r="F25" s="36">
        <f t="shared" si="0"/>
        <v>0</v>
      </c>
    </row>
    <row r="26" spans="1:6" x14ac:dyDescent="0.2">
      <c r="A26" s="37" t="s">
        <v>250</v>
      </c>
      <c r="B26" s="38"/>
      <c r="C26" s="35"/>
      <c r="D26" s="35"/>
      <c r="E26" s="35"/>
      <c r="F26" s="36">
        <f t="shared" si="0"/>
        <v>0</v>
      </c>
    </row>
    <row r="27" spans="1:6" x14ac:dyDescent="0.2">
      <c r="A27" s="37" t="s">
        <v>251</v>
      </c>
      <c r="B27" s="38"/>
      <c r="C27" s="35"/>
      <c r="D27" s="35"/>
      <c r="E27" s="35"/>
      <c r="F27" s="36">
        <f t="shared" si="0"/>
        <v>0</v>
      </c>
    </row>
    <row r="28" spans="1:6" x14ac:dyDescent="0.2">
      <c r="A28" s="37" t="s">
        <v>252</v>
      </c>
      <c r="B28" s="38"/>
      <c r="C28" s="35"/>
      <c r="D28" s="35"/>
      <c r="E28" s="35"/>
      <c r="F28" s="36">
        <f t="shared" si="0"/>
        <v>0</v>
      </c>
    </row>
    <row r="29" spans="1:6" x14ac:dyDescent="0.2">
      <c r="A29" s="37" t="s">
        <v>253</v>
      </c>
      <c r="B29" s="38"/>
      <c r="C29" s="35"/>
      <c r="D29" s="35"/>
      <c r="E29" s="35"/>
      <c r="F29" s="36">
        <f t="shared" si="0"/>
        <v>0</v>
      </c>
    </row>
    <row r="30" spans="1:6" x14ac:dyDescent="0.2">
      <c r="A30" s="37" t="s">
        <v>254</v>
      </c>
      <c r="B30" s="38"/>
      <c r="C30" s="35"/>
      <c r="D30" s="35"/>
      <c r="E30" s="35"/>
      <c r="F30" s="36">
        <f t="shared" si="0"/>
        <v>0</v>
      </c>
    </row>
    <row r="31" spans="1:6" x14ac:dyDescent="0.2">
      <c r="A31" s="37" t="s">
        <v>255</v>
      </c>
      <c r="B31" s="38"/>
      <c r="C31" s="35"/>
      <c r="D31" s="35"/>
      <c r="E31" s="35"/>
      <c r="F31" s="36">
        <f t="shared" si="0"/>
        <v>0</v>
      </c>
    </row>
    <row r="32" spans="1:6" x14ac:dyDescent="0.2">
      <c r="A32" s="37" t="s">
        <v>256</v>
      </c>
      <c r="B32" s="38"/>
      <c r="C32" s="35"/>
      <c r="D32" s="35"/>
      <c r="E32" s="35"/>
      <c r="F32" s="36">
        <f t="shared" si="0"/>
        <v>0</v>
      </c>
    </row>
    <row r="33" spans="1:6" x14ac:dyDescent="0.2">
      <c r="A33" s="37" t="s">
        <v>257</v>
      </c>
      <c r="B33" s="38"/>
      <c r="C33" s="35"/>
      <c r="D33" s="35"/>
      <c r="E33" s="35"/>
      <c r="F33" s="36">
        <f t="shared" si="0"/>
        <v>0</v>
      </c>
    </row>
    <row r="34" spans="1:6" x14ac:dyDescent="0.2">
      <c r="A34" s="37" t="s">
        <v>258</v>
      </c>
      <c r="B34" s="38"/>
      <c r="C34" s="35"/>
      <c r="D34" s="35"/>
      <c r="E34" s="35"/>
      <c r="F34" s="36">
        <f t="shared" si="0"/>
        <v>0</v>
      </c>
    </row>
    <row r="35" spans="1:6" x14ac:dyDescent="0.2">
      <c r="A35" s="37" t="s">
        <v>259</v>
      </c>
      <c r="B35" s="38"/>
      <c r="C35" s="35"/>
      <c r="D35" s="35"/>
      <c r="E35" s="35"/>
      <c r="F35" s="36">
        <f t="shared" si="0"/>
        <v>0</v>
      </c>
    </row>
    <row r="36" spans="1:6" x14ac:dyDescent="0.2">
      <c r="A36" s="37" t="s">
        <v>260</v>
      </c>
      <c r="B36" s="38"/>
      <c r="C36" s="35"/>
      <c r="D36" s="35"/>
      <c r="E36" s="35"/>
      <c r="F36" s="36">
        <f t="shared" si="0"/>
        <v>0</v>
      </c>
    </row>
    <row r="37" spans="1:6" x14ac:dyDescent="0.2">
      <c r="A37" s="37" t="s">
        <v>261</v>
      </c>
      <c r="B37" s="38"/>
      <c r="C37" s="35"/>
      <c r="D37" s="35"/>
      <c r="E37" s="35"/>
      <c r="F37" s="36">
        <f t="shared" si="0"/>
        <v>0</v>
      </c>
    </row>
    <row r="38" spans="1:6" x14ac:dyDescent="0.2">
      <c r="A38" s="37" t="s">
        <v>262</v>
      </c>
      <c r="B38" s="38"/>
      <c r="C38" s="35"/>
      <c r="D38" s="35"/>
      <c r="E38" s="35"/>
      <c r="F38" s="36">
        <f t="shared" si="0"/>
        <v>0</v>
      </c>
    </row>
    <row r="39" spans="1:6" x14ac:dyDescent="0.2">
      <c r="A39" s="37" t="s">
        <v>263</v>
      </c>
      <c r="B39" s="38"/>
      <c r="C39" s="35"/>
      <c r="D39" s="35"/>
      <c r="E39" s="35"/>
      <c r="F39" s="36">
        <f t="shared" si="0"/>
        <v>0</v>
      </c>
    </row>
    <row r="40" spans="1:6" x14ac:dyDescent="0.2">
      <c r="A40" s="37" t="s">
        <v>264</v>
      </c>
      <c r="B40" s="38"/>
      <c r="C40" s="35"/>
      <c r="D40" s="35"/>
      <c r="E40" s="35"/>
      <c r="F40" s="36">
        <f t="shared" si="0"/>
        <v>0</v>
      </c>
    </row>
    <row r="41" spans="1:6" x14ac:dyDescent="0.2">
      <c r="A41" s="37" t="s">
        <v>265</v>
      </c>
      <c r="B41" s="38"/>
      <c r="C41" s="35"/>
      <c r="D41" s="35"/>
      <c r="E41" s="35"/>
      <c r="F41" s="36">
        <f t="shared" si="0"/>
        <v>0</v>
      </c>
    </row>
    <row r="42" spans="1:6" x14ac:dyDescent="0.2">
      <c r="A42" s="37" t="s">
        <v>266</v>
      </c>
      <c r="B42" s="38"/>
      <c r="C42" s="35"/>
      <c r="D42" s="35"/>
      <c r="E42" s="35"/>
      <c r="F42" s="36">
        <f t="shared" si="0"/>
        <v>0</v>
      </c>
    </row>
    <row r="43" spans="1:6" x14ac:dyDescent="0.2">
      <c r="A43" s="37" t="s">
        <v>267</v>
      </c>
      <c r="B43" s="38"/>
      <c r="C43" s="35"/>
      <c r="D43" s="35"/>
      <c r="E43" s="35"/>
      <c r="F43" s="36">
        <f t="shared" si="0"/>
        <v>0</v>
      </c>
    </row>
    <row r="44" spans="1:6" x14ac:dyDescent="0.2">
      <c r="A44" s="37" t="s">
        <v>268</v>
      </c>
      <c r="B44" s="38"/>
      <c r="C44" s="35"/>
      <c r="D44" s="35"/>
      <c r="E44" s="35"/>
      <c r="F44" s="36">
        <f t="shared" si="0"/>
        <v>0</v>
      </c>
    </row>
    <row r="45" spans="1:6" x14ac:dyDescent="0.2">
      <c r="A45" s="37" t="s">
        <v>269</v>
      </c>
      <c r="B45" s="38"/>
      <c r="C45" s="35"/>
      <c r="D45" s="35"/>
      <c r="E45" s="35"/>
      <c r="F45" s="36">
        <f t="shared" si="0"/>
        <v>0</v>
      </c>
    </row>
    <row r="46" spans="1:6" x14ac:dyDescent="0.2">
      <c r="A46" s="37" t="s">
        <v>270</v>
      </c>
      <c r="B46" s="38"/>
      <c r="C46" s="35"/>
      <c r="D46" s="35"/>
      <c r="E46" s="35"/>
      <c r="F46" s="36">
        <f t="shared" si="0"/>
        <v>0</v>
      </c>
    </row>
    <row r="47" spans="1:6" x14ac:dyDescent="0.2">
      <c r="A47" s="37" t="s">
        <v>271</v>
      </c>
      <c r="B47" s="38"/>
      <c r="C47" s="35"/>
      <c r="D47" s="35"/>
      <c r="E47" s="35"/>
      <c r="F47" s="36">
        <f t="shared" si="0"/>
        <v>0</v>
      </c>
    </row>
    <row r="48" spans="1:6" x14ac:dyDescent="0.2">
      <c r="A48" s="37" t="s">
        <v>272</v>
      </c>
      <c r="B48" s="38"/>
      <c r="C48" s="35"/>
      <c r="D48" s="35"/>
      <c r="E48" s="35"/>
      <c r="F48" s="36">
        <f t="shared" si="0"/>
        <v>0</v>
      </c>
    </row>
    <row r="49" spans="1:8" x14ac:dyDescent="0.2">
      <c r="A49" s="37" t="s">
        <v>273</v>
      </c>
      <c r="B49" s="38"/>
      <c r="C49" s="35"/>
      <c r="D49" s="35"/>
      <c r="E49" s="35"/>
      <c r="F49" s="36">
        <f t="shared" si="0"/>
        <v>0</v>
      </c>
    </row>
    <row r="50" spans="1:8" x14ac:dyDescent="0.2">
      <c r="A50" s="37" t="s">
        <v>274</v>
      </c>
      <c r="B50" s="38"/>
      <c r="C50" s="35"/>
      <c r="D50" s="35"/>
      <c r="E50" s="35"/>
      <c r="F50" s="36">
        <f t="shared" si="0"/>
        <v>0</v>
      </c>
    </row>
    <row r="51" spans="1:8" x14ac:dyDescent="0.2">
      <c r="A51" s="37" t="s">
        <v>275</v>
      </c>
      <c r="B51" s="38"/>
      <c r="C51" s="35"/>
      <c r="D51" s="35"/>
      <c r="E51" s="35"/>
      <c r="F51" s="36">
        <f t="shared" si="0"/>
        <v>0</v>
      </c>
    </row>
    <row r="52" spans="1:8" x14ac:dyDescent="0.2">
      <c r="A52" s="37" t="s">
        <v>276</v>
      </c>
      <c r="B52" s="38"/>
      <c r="C52" s="35"/>
      <c r="D52" s="35"/>
      <c r="E52" s="35"/>
      <c r="F52" s="36">
        <f t="shared" si="0"/>
        <v>0</v>
      </c>
    </row>
    <row r="53" spans="1:8" x14ac:dyDescent="0.2">
      <c r="A53" s="37" t="s">
        <v>277</v>
      </c>
      <c r="B53" s="38"/>
      <c r="C53" s="35"/>
      <c r="D53" s="35"/>
      <c r="E53" s="35"/>
      <c r="F53" s="36">
        <f t="shared" si="0"/>
        <v>0</v>
      </c>
    </row>
    <row r="54" spans="1:8" x14ac:dyDescent="0.2">
      <c r="A54" s="37" t="s">
        <v>278</v>
      </c>
      <c r="B54" s="38"/>
      <c r="C54" s="35"/>
      <c r="D54" s="35"/>
      <c r="E54" s="35"/>
      <c r="F54" s="36">
        <f t="shared" si="0"/>
        <v>0</v>
      </c>
    </row>
    <row r="55" spans="1:8" x14ac:dyDescent="0.2">
      <c r="A55" s="37" t="s">
        <v>279</v>
      </c>
      <c r="B55" s="38"/>
      <c r="C55" s="35"/>
      <c r="D55" s="35"/>
      <c r="E55" s="35"/>
      <c r="F55" s="36">
        <f t="shared" si="0"/>
        <v>0</v>
      </c>
    </row>
    <row r="56" spans="1:8" x14ac:dyDescent="0.2">
      <c r="A56" s="37" t="s">
        <v>280</v>
      </c>
      <c r="B56" s="38"/>
      <c r="C56" s="35"/>
      <c r="D56" s="35"/>
      <c r="E56" s="35"/>
      <c r="F56" s="36">
        <f t="shared" si="0"/>
        <v>0</v>
      </c>
    </row>
    <row r="57" spans="1:8" x14ac:dyDescent="0.2">
      <c r="A57" s="70"/>
      <c r="B57" s="72" t="s">
        <v>27</v>
      </c>
      <c r="C57" s="73"/>
      <c r="D57" s="73"/>
      <c r="E57" s="74"/>
      <c r="F57" s="81">
        <f>+SUM(F12:F56)</f>
        <v>15400</v>
      </c>
      <c r="H57" s="3"/>
    </row>
    <row r="58" spans="1:8" ht="13.5" customHeight="1" thickBot="1" x14ac:dyDescent="0.25">
      <c r="A58" s="71"/>
      <c r="B58" s="75" t="s">
        <v>234</v>
      </c>
      <c r="C58" s="64"/>
      <c r="D58" s="64"/>
      <c r="E58" s="76"/>
      <c r="F58" s="82"/>
    </row>
    <row r="59" spans="1:8" ht="13.5" thickTop="1" x14ac:dyDescent="0.2">
      <c r="A59" s="9"/>
      <c r="B59" s="9"/>
      <c r="C59" s="9"/>
      <c r="D59" s="9"/>
      <c r="E59" s="9"/>
      <c r="F59" s="39"/>
    </row>
    <row r="60" spans="1:8" x14ac:dyDescent="0.2">
      <c r="A60" s="9"/>
      <c r="B60" s="9"/>
      <c r="C60" s="9"/>
      <c r="D60" s="9"/>
      <c r="E60" s="9"/>
      <c r="F60" s="39"/>
    </row>
    <row r="61" spans="1:8" x14ac:dyDescent="0.2">
      <c r="F61" s="31"/>
    </row>
    <row r="62" spans="1:8" x14ac:dyDescent="0.2">
      <c r="F62" s="31"/>
    </row>
    <row r="63" spans="1:8" x14ac:dyDescent="0.2">
      <c r="F63" s="31"/>
    </row>
    <row r="64" spans="1:8" x14ac:dyDescent="0.2">
      <c r="F64" s="31"/>
    </row>
    <row r="65" spans="6:6" x14ac:dyDescent="0.2">
      <c r="F65" s="31"/>
    </row>
    <row r="66" spans="6:6" x14ac:dyDescent="0.2">
      <c r="F66" s="31"/>
    </row>
    <row r="67" spans="6:6" x14ac:dyDescent="0.2">
      <c r="F67" s="31"/>
    </row>
  </sheetData>
  <mergeCells count="10">
    <mergeCell ref="A57:A58"/>
    <mergeCell ref="B57:E57"/>
    <mergeCell ref="F57:F58"/>
    <mergeCell ref="B58:E58"/>
    <mergeCell ref="A1:F2"/>
    <mergeCell ref="B3:D3"/>
    <mergeCell ref="B4:D4"/>
    <mergeCell ref="B5:D5"/>
    <mergeCell ref="B6:D6"/>
    <mergeCell ref="B7:D7"/>
  </mergeCells>
  <pageMargins left="0.78740157480314965" right="0.23622047244094491" top="0.59055118110236227" bottom="0.59055118110236227" header="0.31496062992125984" footer="0.31496062992125984"/>
  <pageSetup paperSize="9" orientation="portrait" r:id="rId1"/>
  <headerFooter alignWithMargins="0">
    <oddHeader>&amp;R&amp;"Times New Roman,normal"&amp;8
&amp;10&amp;P                      &amp;8 </oddHeader>
    <oddFooter>&amp;L&amp;"Times New Roman,normal"&amp;6 050136\2006-04-11 Tilbudsliste&amp;C&amp;"TrueRotisSanSerifTHreeBold,Bold"&amp;8TOLDERLUND&amp;R&amp;6&amp;N/&amp;P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A4DB4F6C390445BCD9A6EB726A5BC6" ma:contentTypeVersion="13" ma:contentTypeDescription="Opret et nyt dokument." ma:contentTypeScope="" ma:versionID="c7bd4398f55f1af321930fd418760317">
  <xsd:schema xmlns:xsd="http://www.w3.org/2001/XMLSchema" xmlns:xs="http://www.w3.org/2001/XMLSchema" xmlns:p="http://schemas.microsoft.com/office/2006/metadata/properties" xmlns:ns2="9132cb98-2e00-4b87-b06d-edf12a2774df" xmlns:ns3="003e1b10-bb8b-4c18-a6d5-de8c98cd7fd7" targetNamespace="http://schemas.microsoft.com/office/2006/metadata/properties" ma:root="true" ma:fieldsID="f06371b74463f6a87a90278cec673be8" ns2:_="" ns3:_="">
    <xsd:import namespace="9132cb98-2e00-4b87-b06d-edf12a2774df"/>
    <xsd:import namespace="003e1b10-bb8b-4c18-a6d5-de8c98cd7f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2cb98-2e00-4b87-b06d-edf12a27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illedmærker" ma:readOnly="false" ma:fieldId="{5cf76f15-5ced-4ddc-b409-7134ff3c332f}" ma:taxonomyMulti="true" ma:sspId="8367adc0-c333-441e-bece-e1c00bf70a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e1b10-bb8b-4c18-a6d5-de8c98cd7fd7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494d0a-0dff-436b-b138-c833a8608e90}" ma:internalName="TaxCatchAll" ma:showField="CatchAllData" ma:web="003e1b10-bb8b-4c18-a6d5-de8c98cd7f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3e1b10-bb8b-4c18-a6d5-de8c98cd7fd7" xsi:nil="true"/>
    <lcf76f155ced4ddcb4097134ff3c332f xmlns="9132cb98-2e00-4b87-b06d-edf12a2774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C67D6B5-3E08-4CA5-B563-E9ED313B7A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F29E07-B27F-4F90-9087-5EFC41733E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32cb98-2e00-4b87-b06d-edf12a2774df"/>
    <ds:schemaRef ds:uri="003e1b10-bb8b-4c18-a6d5-de8c98cd7f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36D298-4BEA-46C6-9710-3FBF74979664}">
  <ds:schemaRefs>
    <ds:schemaRef ds:uri="http://schemas.microsoft.com/office/2006/metadata/properties"/>
    <ds:schemaRef ds:uri="http://schemas.microsoft.com/office/infopath/2007/PartnerControls"/>
    <ds:schemaRef ds:uri="003e1b10-bb8b-4c18-a6d5-de8c98cd7fd7"/>
    <ds:schemaRef ds:uri="9132cb98-2e00-4b87-b06d-edf12a2774d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9</vt:i4>
      </vt:variant>
      <vt:variant>
        <vt:lpstr>Navngivne områder</vt:lpstr>
      </vt:variant>
      <vt:variant>
        <vt:i4>8</vt:i4>
      </vt:variant>
    </vt:vector>
  </HeadingPairs>
  <TitlesOfParts>
    <vt:vector size="17" baseType="lpstr">
      <vt:lpstr>Forside</vt:lpstr>
      <vt:lpstr>TBL 1</vt:lpstr>
      <vt:lpstr>TBL 2</vt:lpstr>
      <vt:lpstr>TBL 3</vt:lpstr>
      <vt:lpstr>TBL 6</vt:lpstr>
      <vt:lpstr>TBL 7</vt:lpstr>
      <vt:lpstr>TBL 8</vt:lpstr>
      <vt:lpstr>TBL 9</vt:lpstr>
      <vt:lpstr>TBL 10</vt:lpstr>
      <vt:lpstr>Forside!Udskriftsområde</vt:lpstr>
      <vt:lpstr>Forside!Udskriftstitler</vt:lpstr>
      <vt:lpstr>'TBL 1'!Udskriftstitler</vt:lpstr>
      <vt:lpstr>'TBL 10'!Udskriftstitler</vt:lpstr>
      <vt:lpstr>'TBL 6'!Udskriftstitler</vt:lpstr>
      <vt:lpstr>'TBL 7'!Udskriftstitler</vt:lpstr>
      <vt:lpstr>'TBL 8'!Udskriftstitler</vt:lpstr>
      <vt:lpstr>'TBL 9'!Udskriftstitler</vt:lpstr>
    </vt:vector>
  </TitlesOfParts>
  <Company>RAMBØLL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Buur-Mouridsen</dc:creator>
  <cp:lastModifiedBy>Patrik Rizvan</cp:lastModifiedBy>
  <cp:lastPrinted>2023-06-08T10:26:58Z</cp:lastPrinted>
  <dcterms:created xsi:type="dcterms:W3CDTF">2002-05-06T06:30:09Z</dcterms:created>
  <dcterms:modified xsi:type="dcterms:W3CDTF">2024-08-19T09:44:16Z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0x010100D6A4DB4F6C390445BCD9A6EB726A5BC6</vt:lpwstr>
  </property>
  <property fmtid="{D5CDD505-2E9C-101B-9397-08002B2CF9AE}" pid="3" name="MediaServiceImageTags">
    <vt:lpwstr/>
  </property>
</Properties>
</file>