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https://arteliagroupdk.sharepoint.com/sites/1022070/Shared Documents/General/09 Aflevering/09-06 Hovedprojekt/2024.09.03_Revision 1/"/>
    </mc:Choice>
  </mc:AlternateContent>
  <xr:revisionPtr revIDLastSave="1" documentId="114_{9345AC96-3F22-43A0-8DFD-F9451DB4B506}" xr6:coauthVersionLast="47" xr6:coauthVersionMax="47" xr10:uidLastSave="{A46A272E-B84F-4E68-815D-CD5D777A9DBC}"/>
  <bookViews>
    <workbookView xWindow="28680" yWindow="-120" windowWidth="29040" windowHeight="17520" activeTab="2" xr2:uid="{DA3D576E-D8E8-4DB4-8760-8738AFC816CC}"/>
  </bookViews>
  <sheets>
    <sheet name="Forside" sheetId="1" r:id="rId1"/>
    <sheet name="Tilbudsliste" sheetId="2" r:id="rId2"/>
    <sheet name="Optioner" sheetId="4" r:id="rId3"/>
  </sheets>
  <definedNames>
    <definedName name="Afmærkningsmateriel">Tilbudsliste!$G$179</definedName>
    <definedName name="Afvanding">Tilbudsliste!$G$91</definedName>
    <definedName name="Arbejdsplads">Tilbudsliste!$G$25</definedName>
    <definedName name="ASfalt">Tilbudsliste!$G$155</definedName>
    <definedName name="Asfaltbump">Tilbudsliste!#REF!</definedName>
    <definedName name="Belysning">Tilbudsliste!#REF!</definedName>
    <definedName name="Beplantning">Tilbudsliste!#REF!</definedName>
    <definedName name="Brolægning">Tilbudsliste!$G$127</definedName>
    <definedName name="Bundsikring">Tilbudsliste!$G$102</definedName>
    <definedName name="Disponibeltdiverse">Tilbudsliste!$G$239</definedName>
    <definedName name="Fræsning">Tilbudsliste!$G$134</definedName>
    <definedName name="Hovednummerafmærkningsmateriel">Tilbudsliste!$A$166</definedName>
    <definedName name="Hovednummerafvanding">Tilbudsliste!$A$77</definedName>
    <definedName name="Hovednummerarbejdsplads">Tilbudsliste!$A$6</definedName>
    <definedName name="Hovednummerasfalt">Tilbudsliste!$A$128</definedName>
    <definedName name="Hovednummerbelysning">Tilbudsliste!#REF!</definedName>
    <definedName name="Hovednummerbeplantning">Tilbudsliste!#REF!</definedName>
    <definedName name="Hovednummerbrolægning">Tilbudsliste!$A$114</definedName>
    <definedName name="Hovednummerbundsikring">Tilbudsliste!$A$92</definedName>
    <definedName name="Hovednummerdisponibelt">Tilbudsliste!$A$180</definedName>
    <definedName name="Hovednummerjordarbejde">Tilbudsliste!$A$36</definedName>
    <definedName name="Hovednummerkørebaneafmærkning">Tilbudsliste!$A$156</definedName>
    <definedName name="Hovednummerledningsgrave">Tilbudsliste!#REF!</definedName>
    <definedName name="Hovednummerstabilgrus">Tilbudsliste!$A$103</definedName>
    <definedName name="Hovednummerøvrigearbejder">Tilbudsliste!#REF!</definedName>
    <definedName name="Jordarbejde">Tilbudsliste!$G$76</definedName>
    <definedName name="Kørebaneafmærkning">Tilbudsliste!$G$165</definedName>
    <definedName name="Ledningsgrave">Tilbudsliste!#REF!</definedName>
    <definedName name="Overfladebehandling">Tilbudsliste!#REF!</definedName>
    <definedName name="Overskriftafmærkningsmateriel">Tilbudsliste!$B$166</definedName>
    <definedName name="Overskriftafvanding">Tilbudsliste!$B$77</definedName>
    <definedName name="Overskriftarbejdsplads">Tilbudsliste!$B$6</definedName>
    <definedName name="Overskriftasfalt">Tilbudsliste!$B$128</definedName>
    <definedName name="Overskriftbelysning">Tilbudsliste!#REF!</definedName>
    <definedName name="Overskriftbeplantning">Tilbudsliste!#REF!</definedName>
    <definedName name="Overskriftbrolægning">Tilbudsliste!$B$114</definedName>
    <definedName name="Overskriftbundsikring">Tilbudsliste!$B$92</definedName>
    <definedName name="Overskriftdisponibelt">Tilbudsliste!$B$180</definedName>
    <definedName name="Overskriftjordarbejde">Tilbudsliste!$B$36</definedName>
    <definedName name="Overskriftkørebaneafmærkning">Tilbudsliste!$B$156</definedName>
    <definedName name="Overskriftledningsgrave">Tilbudsliste!#REF!</definedName>
    <definedName name="Overskriftstabilgrus">Tilbudsliste!$B$103</definedName>
    <definedName name="Overskriftøvrigearbejder">Tilbudsliste!#REF!</definedName>
    <definedName name="Semifleksibel_belægning">Tilbudsliste!#REF!</definedName>
    <definedName name="Stabilgrus">Tilbudsliste!$G$113</definedName>
    <definedName name="_xlnm.Print_Area" localSheetId="0">Forside!$A$1:$G$78</definedName>
    <definedName name="_xlnm.Print_Area" localSheetId="1">Tilbudsliste!$A$1:$G$241</definedName>
    <definedName name="_xlnm.Print_Titles" localSheetId="0">Forside!$1:$3</definedName>
    <definedName name="_xlnm.Print_Titles" localSheetId="1">Tilbudsliste!$1:$5</definedName>
    <definedName name="Varmblandet_asfalt">Tilbudsliste!$G$155</definedName>
    <definedName name="Z_BA07D6D8_9CCA_456E_B093_EE1803B6C553_.wvu.PrintArea" localSheetId="1" hidden="1">Tilbudsliste!$A$5:$G$25</definedName>
    <definedName name="Z_BA07D6D8_9CCA_456E_B093_EE1803B6C553_.wvu.PrintTitles" localSheetId="1" hidden="1">Tilbudsliste!$5:$5</definedName>
    <definedName name="Z_CD7F5B4E_858A_4B41_A0CA_CEB18F43C41A_.wvu.PrintArea" localSheetId="0" hidden="1">Forside!$A$1:$G$78</definedName>
    <definedName name="Z_CD7F5B4E_858A_4B41_A0CA_CEB18F43C41A_.wvu.PrintArea" localSheetId="1" hidden="1">Tilbudsliste!$A$1:$G$239</definedName>
    <definedName name="Z_CD7F5B4E_858A_4B41_A0CA_CEB18F43C41A_.wvu.PrintTitles" localSheetId="0" hidden="1">Forside!$1:$3</definedName>
    <definedName name="Z_CD7F5B4E_858A_4B41_A0CA_CEB18F43C41A_.wvu.PrintTitles" localSheetId="1" hidden="1">Tilbudsliste!$1:$5</definedName>
    <definedName name="Z_D0699626_9902_47A1_B353_AEC3842E8E8D_.wvu.PrintArea" localSheetId="1" hidden="1">Tilbudsliste!$A$5:$G$25</definedName>
    <definedName name="Z_D0699626_9902_47A1_B353_AEC3842E8E8D_.wvu.PrintTitles" localSheetId="1" hidden="1">Tilbudsliste!$5:$5</definedName>
    <definedName name="Z_E79CA193_DAFE_4A63_9A66_D432C3CCD046_.wvu.PrintArea" localSheetId="1" hidden="1">Tilbudsliste!$A$5:$G$25</definedName>
    <definedName name="Z_E79CA193_DAFE_4A63_9A66_D432C3CCD046_.wvu.PrintTitles" localSheetId="1" hidden="1">Tilbudsliste!$5:$5</definedName>
    <definedName name="Øvrigearbejder">Tilbudsliste!#REF!</definedName>
  </definedNames>
  <calcPr calcId="191029"/>
  <customWorkbookViews>
    <customWorkbookView name="Administrator - Privat visning" guid="{CD7F5B4E-858A-4B41-A0CA-CEB18F43C41A}" mergeInterval="0" personalView="1" maximized="1" xWindow="-9" yWindow="-9" windowWidth="1938" windowHeight="1168" activeSheetId="3"/>
    <customWorkbookView name="Rambøll - Personal View" guid="{BA07D6D8-9CCA-456E-B093-EE1803B6C553}" mergeInterval="0" personalView="1" maximized="1" windowWidth="1020" windowHeight="571" activeSheetId="2"/>
    <customWorkbookView name="susanne fibaek - Personal View" guid="{E79CA193-DAFE-4A63-9A66-D432C3CCD046}" mergeInterval="0" personalView="1" maximized="1" windowWidth="1020" windowHeight="622" activeSheetId="2"/>
    <customWorkbookView name="Morten Hedelund (MTNH) - Personal View" guid="{D0699626-9902-47A1-B353-AEC3842E8E8D}" mergeInterval="0" personalView="1" maximized="1" windowWidth="1276" windowHeight="85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9" i="1"/>
  <c r="F8" i="4"/>
  <c r="G221" i="2"/>
  <c r="A3" i="4"/>
  <c r="G2" i="4"/>
  <c r="A2" i="4"/>
  <c r="G1" i="4"/>
  <c r="A1" i="4"/>
  <c r="F12" i="4"/>
  <c r="G13" i="4" s="1"/>
  <c r="F9" i="4"/>
  <c r="F83" i="2"/>
  <c r="F86" i="2"/>
  <c r="G87" i="2" s="1"/>
  <c r="F10" i="2"/>
  <c r="D61" i="2"/>
  <c r="F61" i="2" s="1"/>
  <c r="D55" i="2"/>
  <c r="F55" i="2" s="1"/>
  <c r="D56" i="2"/>
  <c r="F56" i="2" s="1"/>
  <c r="F173" i="2"/>
  <c r="F174" i="2"/>
  <c r="F175" i="2"/>
  <c r="F176" i="2"/>
  <c r="F177" i="2"/>
  <c r="F172" i="2"/>
  <c r="F169" i="2"/>
  <c r="C15" i="1"/>
  <c r="A15" i="1"/>
  <c r="F68" i="2"/>
  <c r="F231" i="2"/>
  <c r="F214" i="2"/>
  <c r="F215" i="2"/>
  <c r="F82" i="2"/>
  <c r="F28" i="2"/>
  <c r="F31" i="2"/>
  <c r="F32" i="2"/>
  <c r="F33" i="2"/>
  <c r="F29" i="2"/>
  <c r="C22" i="1"/>
  <c r="A22" i="1"/>
  <c r="F132" i="2"/>
  <c r="A25" i="1"/>
  <c r="A24" i="1"/>
  <c r="A23" i="1"/>
  <c r="A21" i="1"/>
  <c r="A20" i="1"/>
  <c r="A19" i="1"/>
  <c r="A18" i="1"/>
  <c r="A17" i="1"/>
  <c r="A16" i="1"/>
  <c r="A14" i="1"/>
  <c r="C25" i="1"/>
  <c r="C24" i="1"/>
  <c r="C23" i="1"/>
  <c r="C21" i="1"/>
  <c r="C20" i="1"/>
  <c r="C19" i="1"/>
  <c r="C18" i="1"/>
  <c r="C17" i="1"/>
  <c r="C16" i="1"/>
  <c r="C14" i="1"/>
  <c r="F60" i="2"/>
  <c r="F65" i="2"/>
  <c r="F64" i="2"/>
  <c r="F63" i="2"/>
  <c r="F62" i="2"/>
  <c r="F79" i="2"/>
  <c r="G80" i="2" s="1"/>
  <c r="F237" i="2"/>
  <c r="F236" i="2"/>
  <c r="F235" i="2"/>
  <c r="F234" i="2"/>
  <c r="F230" i="2"/>
  <c r="F229" i="2"/>
  <c r="F228" i="2"/>
  <c r="F227" i="2"/>
  <c r="F226" i="2"/>
  <c r="F225" i="2"/>
  <c r="F224" i="2"/>
  <c r="F223" i="2"/>
  <c r="F219" i="2"/>
  <c r="F218" i="2"/>
  <c r="F217" i="2"/>
  <c r="F216" i="2"/>
  <c r="F213" i="2"/>
  <c r="F212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9" i="2"/>
  <c r="G20" i="2" s="1"/>
  <c r="F163" i="2"/>
  <c r="F159" i="2"/>
  <c r="F146" i="2"/>
  <c r="F147" i="2"/>
  <c r="F141" i="2"/>
  <c r="F142" i="2"/>
  <c r="F143" i="2"/>
  <c r="F131" i="2"/>
  <c r="F124" i="2"/>
  <c r="F125" i="2"/>
  <c r="F120" i="2"/>
  <c r="F117" i="2"/>
  <c r="F106" i="2"/>
  <c r="F95" i="2"/>
  <c r="F89" i="2"/>
  <c r="F57" i="2"/>
  <c r="F46" i="2"/>
  <c r="F47" i="2"/>
  <c r="F48" i="2"/>
  <c r="F49" i="2"/>
  <c r="F50" i="2"/>
  <c r="F51" i="2"/>
  <c r="F52" i="2"/>
  <c r="F39" i="2"/>
  <c r="F40" i="2"/>
  <c r="F41" i="2"/>
  <c r="F14" i="2"/>
  <c r="F13" i="2"/>
  <c r="F30" i="2"/>
  <c r="F74" i="2"/>
  <c r="G75" i="2" s="1"/>
  <c r="F45" i="2"/>
  <c r="F38" i="2"/>
  <c r="F9" i="2"/>
  <c r="F162" i="2"/>
  <c r="G164" i="2" s="1"/>
  <c r="F168" i="2"/>
  <c r="G2" i="2"/>
  <c r="G1" i="2"/>
  <c r="A3" i="2"/>
  <c r="A2" i="2"/>
  <c r="F153" i="2"/>
  <c r="F158" i="2"/>
  <c r="G160" i="2" s="1"/>
  <c r="G165" i="2" s="1"/>
  <c r="F138" i="2"/>
  <c r="F150" i="2"/>
  <c r="F116" i="2"/>
  <c r="F123" i="2"/>
  <c r="F71" i="2"/>
  <c r="F94" i="2"/>
  <c r="F105" i="2"/>
  <c r="F137" i="2"/>
  <c r="F130" i="2"/>
  <c r="G10" i="4" l="1"/>
  <c r="G14" i="4" s="1"/>
  <c r="G194" i="2"/>
  <c r="G232" i="2"/>
  <c r="G210" i="2"/>
  <c r="G238" i="2"/>
  <c r="G126" i="2"/>
  <c r="G133" i="2"/>
  <c r="G134" i="2" s="1"/>
  <c r="G21" i="1" s="1"/>
  <c r="G84" i="2"/>
  <c r="G107" i="2"/>
  <c r="G43" i="2"/>
  <c r="G53" i="2"/>
  <c r="G11" i="2"/>
  <c r="G170" i="2"/>
  <c r="G69" i="2"/>
  <c r="G15" i="2"/>
  <c r="G72" i="2"/>
  <c r="G154" i="2"/>
  <c r="G66" i="2"/>
  <c r="G178" i="2"/>
  <c r="G90" i="2"/>
  <c r="G58" i="2"/>
  <c r="G121" i="2"/>
  <c r="G139" i="2"/>
  <c r="G148" i="2"/>
  <c r="G96" i="2"/>
  <c r="G118" i="2"/>
  <c r="G34" i="2"/>
  <c r="G151" i="2"/>
  <c r="G113" i="2"/>
  <c r="G19" i="1" s="1"/>
  <c r="G144" i="2"/>
  <c r="A1" i="2"/>
  <c r="G239" i="2" l="1"/>
  <c r="G241" i="2" s="1"/>
  <c r="G155" i="2"/>
  <c r="G25" i="2"/>
  <c r="G14" i="1" s="1"/>
  <c r="G179" i="2"/>
  <c r="G24" i="1" s="1"/>
  <c r="G102" i="2"/>
  <c r="G18" i="1" s="1"/>
  <c r="G25" i="1"/>
  <c r="G127" i="2"/>
  <c r="G20" i="1" s="1"/>
  <c r="G76" i="2"/>
  <c r="G16" i="1" s="1"/>
  <c r="G23" i="1"/>
  <c r="G22" i="1"/>
  <c r="G91" i="2"/>
  <c r="G17" i="1" s="1"/>
  <c r="G35" i="2" l="1"/>
  <c r="G15" i="1" s="1"/>
</calcChain>
</file>

<file path=xl/sharedStrings.xml><?xml version="1.0" encoding="utf-8"?>
<sst xmlns="http://schemas.openxmlformats.org/spreadsheetml/2006/main" count="559" uniqueCount="415">
  <si>
    <t>Post</t>
  </si>
  <si>
    <t>Betegnelse</t>
  </si>
  <si>
    <t>Enhed</t>
  </si>
  <si>
    <t>Antal 
Enheder</t>
  </si>
  <si>
    <t>Enheds-pris</t>
  </si>
  <si>
    <t>Kr.</t>
  </si>
  <si>
    <t>Post 
I alt kr.</t>
  </si>
  <si>
    <t>ARBEJDSPLADS MV.</t>
  </si>
  <si>
    <t>Færdselsregulerende foranstaltninger</t>
  </si>
  <si>
    <t>-</t>
  </si>
  <si>
    <t>m²</t>
  </si>
  <si>
    <t>m</t>
  </si>
  <si>
    <t>01.</t>
  </si>
  <si>
    <t>01.01</t>
  </si>
  <si>
    <t>01.01.01</t>
  </si>
  <si>
    <t>01.01.02</t>
  </si>
  <si>
    <t>Rydning</t>
  </si>
  <si>
    <t>ton</t>
  </si>
  <si>
    <t>Opbrydning og optagning af belægninger</t>
  </si>
  <si>
    <t>Betonkantsten at optage og bortskaffe</t>
  </si>
  <si>
    <t>Muldjord</t>
  </si>
  <si>
    <t>sum</t>
  </si>
  <si>
    <t>Græssåning</t>
  </si>
  <si>
    <t>03.01</t>
  </si>
  <si>
    <t>stk.</t>
  </si>
  <si>
    <t>Drift af arbejdsplads</t>
  </si>
  <si>
    <t>ARBEJDSPLADS MV. i alt, overføres til tilbuddets side 1</t>
  </si>
  <si>
    <t>02.</t>
  </si>
  <si>
    <t>02.01</t>
  </si>
  <si>
    <t>02.01.02</t>
  </si>
  <si>
    <t>02.01.03</t>
  </si>
  <si>
    <t>02.01.04</t>
  </si>
  <si>
    <t>02.01.06</t>
  </si>
  <si>
    <t>JORDARBEJDE i alt, overføres til tilbuddets side 1</t>
  </si>
  <si>
    <t>03.02</t>
  </si>
  <si>
    <t>03.03</t>
  </si>
  <si>
    <t>03.04</t>
  </si>
  <si>
    <t>03.05</t>
  </si>
  <si>
    <t>03.01.01</t>
  </si>
  <si>
    <t>03.02.01</t>
  </si>
  <si>
    <t>03.02.02</t>
  </si>
  <si>
    <t>03.03.01</t>
  </si>
  <si>
    <t>03.03.02</t>
  </si>
  <si>
    <t>03.04.01</t>
  </si>
  <si>
    <t>03.04.02</t>
  </si>
  <si>
    <t>03.04.03</t>
  </si>
  <si>
    <t>04.01</t>
  </si>
  <si>
    <t>04.01.01</t>
  </si>
  <si>
    <t>STABILT GRUS</t>
  </si>
  <si>
    <t>05.01</t>
  </si>
  <si>
    <t>05.01.01</t>
  </si>
  <si>
    <t>STABILT GRUS i alt, overføres til tilbuddets side 1</t>
  </si>
  <si>
    <t>Reguleringspris for mer- eller mindreforbrug af GAB I</t>
  </si>
  <si>
    <t>06.01</t>
  </si>
  <si>
    <t>06.01.01</t>
  </si>
  <si>
    <t>01.02</t>
  </si>
  <si>
    <t>01.02.01</t>
  </si>
  <si>
    <t>Diameter = ø 315-ø425, dybde 1,0-2,0 m</t>
  </si>
  <si>
    <t>10 cm striber</t>
  </si>
  <si>
    <t>30 cm striber</t>
  </si>
  <si>
    <t>S11 Vigelinje</t>
  </si>
  <si>
    <t>uge</t>
  </si>
  <si>
    <t>02.01.01</t>
  </si>
  <si>
    <t>AFVANDING i alt, overføres til tilbuddets side 1</t>
  </si>
  <si>
    <t>Færdselstavle på stander/galge at tage fra depot og opsætte</t>
  </si>
  <si>
    <t>Formand</t>
  </si>
  <si>
    <t>Brolægger</t>
  </si>
  <si>
    <t>Elektriker</t>
  </si>
  <si>
    <t>10.01</t>
  </si>
  <si>
    <t>Mandskab</t>
  </si>
  <si>
    <t>Vinterforanstaltninger</t>
  </si>
  <si>
    <t>Pladevibrator</t>
  </si>
  <si>
    <t>Entrepriseleder</t>
  </si>
  <si>
    <t>Landmåler inkl. nødvendigt udstyr</t>
  </si>
  <si>
    <t>Sættevogn</t>
  </si>
  <si>
    <t>Snerydning og saltning</t>
  </si>
  <si>
    <t>Saltning</t>
  </si>
  <si>
    <t>Byggepladsskilte</t>
  </si>
  <si>
    <t>02.01.05</t>
  </si>
  <si>
    <t>03.07</t>
  </si>
  <si>
    <t>03.07.01</t>
  </si>
  <si>
    <t>07.01</t>
  </si>
  <si>
    <t>08.01</t>
  </si>
  <si>
    <t>08.01.01</t>
  </si>
  <si>
    <t>08.01.02</t>
  </si>
  <si>
    <t>09.01</t>
  </si>
  <si>
    <t>09.01.01</t>
  </si>
  <si>
    <t>09.01.02</t>
  </si>
  <si>
    <t>10.01.01</t>
  </si>
  <si>
    <t>11.01</t>
  </si>
  <si>
    <t>11.01.01</t>
  </si>
  <si>
    <t>Øvrige</t>
  </si>
  <si>
    <t>time</t>
  </si>
  <si>
    <t>KØREBANEAFMÆRKNING i alt, overføres til tilbuddets side 1</t>
  </si>
  <si>
    <t>DISPONIBELT DIVERSE</t>
  </si>
  <si>
    <t>DISPONIBELT DIVERSE i alt, overføres til tilbuddets side 1</t>
  </si>
  <si>
    <t>KØREBANEAFMÆRKNING</t>
  </si>
  <si>
    <t>Reguleringspriser</t>
  </si>
  <si>
    <t>TILBUDSLISTE</t>
  </si>
  <si>
    <t>HOVEDPOSTER:</t>
  </si>
  <si>
    <t>kr.</t>
  </si>
  <si>
    <t>Forbehold:</t>
  </si>
  <si>
    <t>eller forudsætninger.</t>
  </si>
  <si>
    <t xml:space="preserve">Tilbudsgiverens underskrift er bindende for samtlige angivne priser og oplysninger i øvrigt i </t>
  </si>
  <si>
    <t>det samlede tilbud med tilhørende bilag.</t>
  </si>
  <si>
    <t>, den</t>
  </si>
  <si>
    <t>(firma, adresse, tlf.nr., stempel)</t>
  </si>
  <si>
    <t>A</t>
  </si>
  <si>
    <t>Underentreprenører</t>
  </si>
  <si>
    <t>Arbejdets art:</t>
  </si>
  <si>
    <t>Navn og adresse:</t>
  </si>
  <si>
    <t>Øvrige bemærkninger</t>
  </si>
  <si>
    <t>B</t>
  </si>
  <si>
    <t>04.02</t>
  </si>
  <si>
    <t>04.02.01</t>
  </si>
  <si>
    <t>04.02.02</t>
  </si>
  <si>
    <t>10.01.02</t>
  </si>
  <si>
    <t>Belægningssten/fliser at optage og lægge i depot</t>
  </si>
  <si>
    <t>Belægningssten/fliser at optage og bortskaffe</t>
  </si>
  <si>
    <t>Til- og afdækning med presenninger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</si>
  <si>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</si>
  <si>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</si>
  <si>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</si>
  <si>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</si>
  <si>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</si>
  <si>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</si>
  <si>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</si>
  <si>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</si>
  <si>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</si>
  <si>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Tilbudsliste (TBL)</t>
  </si>
  <si>
    <t>Skriver kr.:</t>
  </si>
  <si>
    <t>Tilbuddet er afgivet i henhold til rettelsesblade nr.:</t>
  </si>
  <si>
    <t>Supplerende oplysninger ved tilbuddet fremgår af side 2.</t>
  </si>
  <si>
    <t xml:space="preserve">Undertegnede indestår for, at der ikke andre steder i tilbuddet er anført yderligere forbehold </t>
  </si>
  <si>
    <t>Færdselstavler</t>
  </si>
  <si>
    <t>Levering af presenninger</t>
  </si>
  <si>
    <t>Bundsikring at levere og udlægge</t>
  </si>
  <si>
    <t>Kantfyldning at levere og udføre</t>
  </si>
  <si>
    <t>Ramper at levere og udføre</t>
  </si>
  <si>
    <t>Termoplastisk længdeafmærkning at levere og udlægge</t>
  </si>
  <si>
    <t>Termoplastiske symboler mv. at levere og udlægge</t>
  </si>
  <si>
    <t>Leret vejgrus at levere og udlægge</t>
  </si>
  <si>
    <t>Fræsning at udføre</t>
  </si>
  <si>
    <t>10 cm</t>
  </si>
  <si>
    <t>Ledninger at annullere</t>
  </si>
  <si>
    <t>Brønde at annullere</t>
  </si>
  <si>
    <t>Rydning af buskads/levende hegn</t>
  </si>
  <si>
    <t>Enkeltsidet færdselstavle på stander at levere og opsætte</t>
  </si>
  <si>
    <t>Afrigning og tilrigning af arbejdsplads ved vinterlukning</t>
  </si>
  <si>
    <t>Materiel (med fører)</t>
  </si>
  <si>
    <t>Gravemaskine med hydraulikhammer</t>
  </si>
  <si>
    <t xml:space="preserve">Gummihjulslæsser </t>
  </si>
  <si>
    <t xml:space="preserve">Minilæsser </t>
  </si>
  <si>
    <t xml:space="preserve">Lastbil, 4 akslet med tip og grab </t>
  </si>
  <si>
    <t>Prøvegravning (1,5 x 1,5 x 1,5) befæstet areal</t>
  </si>
  <si>
    <t>Prøvegravning (1,5 x 1,5 x 1,5) ubefæstet areal</t>
  </si>
  <si>
    <t>Chaussésten sat i grus at optage og lægge i depot</t>
  </si>
  <si>
    <t>Chaussésten sat i beton at opbryde og bortskaffe</t>
  </si>
  <si>
    <t>GAB 0 til top, fræsning, kørebaneslidlag</t>
  </si>
  <si>
    <t>Chaussésten (granit)</t>
  </si>
  <si>
    <t xml:space="preserve">Betonbelægningssten </t>
  </si>
  <si>
    <t>Vejbelysningsmast at optage og lægge i depot</t>
  </si>
  <si>
    <t>Slidlag at levere og udlægge inkl. klæbning</t>
  </si>
  <si>
    <t>Bærelag at levere og udlægge inkl. klæbning</t>
  </si>
  <si>
    <t xml:space="preserve">Permanent asfaltrampe </t>
  </si>
  <si>
    <t>Betonkantsten at levere og sætte i beton</t>
  </si>
  <si>
    <t>Fortovskantsten, R &gt; 12 m</t>
  </si>
  <si>
    <t>Fortovskantsten, R &lt; 12 m</t>
  </si>
  <si>
    <t>Chaussésten at tage fra depot samt sætte og fuge i grus</t>
  </si>
  <si>
    <t>Tavle inkl. stander/galge at optage og lægge i depot</t>
  </si>
  <si>
    <t>Undertegnede tilbyder at udføre entreprisen på det i Særlige Betingelser SB, under ad § 6, stk. 3 angivne grundlag for en betaling af:</t>
  </si>
  <si>
    <t>Græs at levere og udså (håndsåning)</t>
  </si>
  <si>
    <t>Rækværk inkl. stolper og fundamenter at optage og bortskaffe</t>
  </si>
  <si>
    <t>Stabilt grus, kvalitet II, at levere og udlægge</t>
  </si>
  <si>
    <t>Ledning at fjerne ved opgravning, ø100-ø500</t>
  </si>
  <si>
    <t>Anstillinger</t>
  </si>
  <si>
    <t>Anstilling asfalt (normal tid)</t>
  </si>
  <si>
    <t>Anstilling asfalt (øvrig tid)</t>
  </si>
  <si>
    <t>Overtidstillæg, brolægger</t>
  </si>
  <si>
    <t>Overtidstillæg, specialarbejder, kørebaneafmærkning</t>
  </si>
  <si>
    <t>Overtidstillæg, specialarbejder, asfaltfræsning</t>
  </si>
  <si>
    <t>Overtidstillæg, formand</t>
  </si>
  <si>
    <t>Overtidstillæg, håndmand, maskinfører mv.</t>
  </si>
  <si>
    <t>Håndmand, maskinfører mv.</t>
  </si>
  <si>
    <t>Overtidstillæg, asfaltør og lign.</t>
  </si>
  <si>
    <t xml:space="preserve">Anstilling fræsning </t>
  </si>
  <si>
    <t xml:space="preserve">Anstilling kørebaneafmærkning </t>
  </si>
  <si>
    <t xml:space="preserve">Byggeplads </t>
  </si>
  <si>
    <t>Sikkerhedskoordinering</t>
  </si>
  <si>
    <t>Generel sikkerhedskoordinering</t>
  </si>
  <si>
    <t>Sikkerhedsmøde/sikkerhedsrundering</t>
  </si>
  <si>
    <t>JORDARBEJDE</t>
  </si>
  <si>
    <t>AFVANDING</t>
  </si>
  <si>
    <t>04.03</t>
  </si>
  <si>
    <t>04.03.01</t>
  </si>
  <si>
    <t>04.04</t>
  </si>
  <si>
    <t>04.04.01</t>
  </si>
  <si>
    <t>Gravemaskine, 3 - 8 ton</t>
  </si>
  <si>
    <t>Gravemaskine, 9 - 15 ton</t>
  </si>
  <si>
    <t>Gravemaskine,  15 - 25 ton</t>
  </si>
  <si>
    <t>Dumper, op til 10 ton</t>
  </si>
  <si>
    <t>Lastbil 4-akslet med krangrab med kærre</t>
  </si>
  <si>
    <t>Solobil</t>
  </si>
  <si>
    <t xml:space="preserve">Tv-inspektion </t>
  </si>
  <si>
    <t>Slamsuger</t>
  </si>
  <si>
    <t>Tillæg pr. cm øget asfalttykkelse ved skæring</t>
  </si>
  <si>
    <t>Tillæg pr. cm øget asfalttykkelse ved opbrydning</t>
  </si>
  <si>
    <t>Indkøb og levering af vintermåtter</t>
  </si>
  <si>
    <t>Til- og afdækning med vintermåtter</t>
  </si>
  <si>
    <t>Tillæg pr. meter kantsten for levering af varm beton</t>
  </si>
  <si>
    <t xml:space="preserve">m </t>
  </si>
  <si>
    <t>13.</t>
  </si>
  <si>
    <t>13.03</t>
  </si>
  <si>
    <t>13.03.01</t>
  </si>
  <si>
    <t>BUNDSIKRING AF SAND OG GRUS i alt, overføres til tilbuddets side 1</t>
  </si>
  <si>
    <t>BROLÆGNING</t>
  </si>
  <si>
    <t>BROLÆGNING i alt, overføres til tilbuddets side 1</t>
  </si>
  <si>
    <t>Opbrydning af frostskorpe 10-20 cm</t>
  </si>
  <si>
    <t>Plastrør at levere og lægge, befæstet areal</t>
  </si>
  <si>
    <t>Nedløbsbrønde at levere og sætte, befæstet areal</t>
  </si>
  <si>
    <t>03.03.03</t>
  </si>
  <si>
    <t>Jernplader</t>
  </si>
  <si>
    <t>(alle beløb er ekskl. moms)</t>
  </si>
  <si>
    <t xml:space="preserve">Samlet tilbud </t>
  </si>
  <si>
    <t>Ikke-forklassificeret råjord</t>
  </si>
  <si>
    <t xml:space="preserve">Tillæg for jord kl.4 let olie </t>
  </si>
  <si>
    <t xml:space="preserve">Tillæg for jord kl.4 tungmetaller, Pb&lt;2.500 </t>
  </si>
  <si>
    <t xml:space="preserve">Tillæg for jord kl.4 tungmetaller, Pb&gt;2.500 </t>
  </si>
  <si>
    <t>Tillæg for jord klasse 2/3</t>
  </si>
  <si>
    <t>Råjord at afgrave og bortskaffe til godkendt deponi, klasse 0/1</t>
  </si>
  <si>
    <t>Tillæg for jord kl.4 tung olie</t>
  </si>
  <si>
    <t>Afgravning og indbygning af råjord</t>
  </si>
  <si>
    <t>Tillægpris for sortering af jord til bortskaffelse</t>
  </si>
  <si>
    <t>Tillægspris for bortskaffelse af våd jord</t>
  </si>
  <si>
    <t>FRÆSNING AF BELÆGNINGER</t>
  </si>
  <si>
    <t>Demarkeringsfræsning</t>
  </si>
  <si>
    <t>xx.01</t>
  </si>
  <si>
    <t>10.02</t>
  </si>
  <si>
    <t>10.02.01</t>
  </si>
  <si>
    <t>10.02.02</t>
  </si>
  <si>
    <t>13.01</t>
  </si>
  <si>
    <t>13.01.01</t>
  </si>
  <si>
    <t>13.02</t>
  </si>
  <si>
    <t>13.02.01</t>
  </si>
  <si>
    <t>VARMBLANDET ASFALT</t>
  </si>
  <si>
    <t>VARMBLANDET ASFALT i alt, overføres til tilbuddets side 1</t>
  </si>
  <si>
    <t>FRÆSNING AF BELÆGNINGER i alt, overføres til tilbuddets side 1</t>
  </si>
  <si>
    <t>Muldjord inkl. græstørv at afrømme og lægge i depot,  t = 0,2 -0,4 m</t>
  </si>
  <si>
    <t>Tromle, 5-15 ton</t>
  </si>
  <si>
    <t>Dumper, over 10 ton</t>
  </si>
  <si>
    <t>Muldjord inkl. græstørv at afrømme og bortskaffe,  t =  0,2 - 0,4 m</t>
  </si>
  <si>
    <t xml:space="preserve">ø 315 mm plastbrønd med 70 l sandfang, flydende karm og rist </t>
  </si>
  <si>
    <t>15 cm's tykkelse</t>
  </si>
  <si>
    <t>25 cm's tykkelse</t>
  </si>
  <si>
    <t>13.04</t>
  </si>
  <si>
    <t>13.04.01</t>
  </si>
  <si>
    <t xml:space="preserve">ø 315 mm snydebrønd, flydende karm og rist </t>
  </si>
  <si>
    <t>Grusbærelag at afgrave, lægge i depot og genindbygge</t>
  </si>
  <si>
    <t>FÆRDSELSREGULERENDE FORANSTALTNINGER</t>
  </si>
  <si>
    <t>FÆRDSELSREGULERENDE FORANSTALTNINGER i alt, overføres til tilbuddets side 1</t>
  </si>
  <si>
    <t>03.01.05</t>
  </si>
  <si>
    <t>03.04.04</t>
  </si>
  <si>
    <t>03.04.05</t>
  </si>
  <si>
    <t>03.04.06</t>
  </si>
  <si>
    <t>03.02.04</t>
  </si>
  <si>
    <t>03.02.07</t>
  </si>
  <si>
    <t>03.02.08</t>
  </si>
  <si>
    <t>11.02</t>
  </si>
  <si>
    <t>11.02.01</t>
  </si>
  <si>
    <t>11.02.03</t>
  </si>
  <si>
    <t>11.02.04</t>
  </si>
  <si>
    <t>13.05</t>
  </si>
  <si>
    <t>13.05.01</t>
  </si>
  <si>
    <r>
      <t>m</t>
    </r>
    <r>
      <rPr>
        <vertAlign val="superscript"/>
        <sz val="11"/>
        <rFont val="Calibri"/>
        <family val="2"/>
      </rPr>
      <t>2</t>
    </r>
  </si>
  <si>
    <r>
      <t>m</t>
    </r>
    <r>
      <rPr>
        <vertAlign val="superscript"/>
        <sz val="11"/>
        <rFont val="Calibri"/>
        <family val="2"/>
      </rPr>
      <t>3</t>
    </r>
  </si>
  <si>
    <r>
      <t>Reguleringspris for mer- eller mindreforbrug af AB</t>
    </r>
    <r>
      <rPr>
        <sz val="11"/>
        <color indexed="10"/>
        <rFont val="Calibri"/>
        <family val="2"/>
      </rPr>
      <t xml:space="preserve"> </t>
    </r>
  </si>
  <si>
    <t>07.02</t>
  </si>
  <si>
    <t>07.02.01</t>
  </si>
  <si>
    <t>09.02</t>
  </si>
  <si>
    <t>09.02.02</t>
  </si>
  <si>
    <t>09.03</t>
  </si>
  <si>
    <t>09.03.02</t>
  </si>
  <si>
    <t>09.04</t>
  </si>
  <si>
    <t>09.05</t>
  </si>
  <si>
    <t>VEJUDSTYR</t>
  </si>
  <si>
    <t>Belysning</t>
  </si>
  <si>
    <t>Opsætning af master fra depot</t>
  </si>
  <si>
    <t>Ledningsgrav for trækrør til belysning</t>
  </si>
  <si>
    <t>Levering og trækning af kabler</t>
  </si>
  <si>
    <t>Elektrikerarbejde</t>
  </si>
  <si>
    <t>11.02.05</t>
  </si>
  <si>
    <t>11.02.06</t>
  </si>
  <si>
    <t>VEJUDSTYR i alt, overføres til tilbuddets side 1</t>
  </si>
  <si>
    <t>13.01.02</t>
  </si>
  <si>
    <t>13.01.03</t>
  </si>
  <si>
    <t>13.01.04</t>
  </si>
  <si>
    <t>13.01.05</t>
  </si>
  <si>
    <t>13.01.06</t>
  </si>
  <si>
    <t>13.01.07</t>
  </si>
  <si>
    <t>13.01.08</t>
  </si>
  <si>
    <t>13.01.09</t>
  </si>
  <si>
    <t>13.01.10</t>
  </si>
  <si>
    <t>13.01.11</t>
  </si>
  <si>
    <t>13.01.12</t>
  </si>
  <si>
    <t>13.02.02</t>
  </si>
  <si>
    <t>13.02.03</t>
  </si>
  <si>
    <t>13.02.05</t>
  </si>
  <si>
    <t>13.02.06</t>
  </si>
  <si>
    <t>13.02.07</t>
  </si>
  <si>
    <t>13.02.08</t>
  </si>
  <si>
    <t>13.02.09</t>
  </si>
  <si>
    <t>13.02.10</t>
  </si>
  <si>
    <t>13.02.11</t>
  </si>
  <si>
    <t>13.02.12</t>
  </si>
  <si>
    <t>13.02.13</t>
  </si>
  <si>
    <t>13.02.14</t>
  </si>
  <si>
    <t>13.02.15</t>
  </si>
  <si>
    <t>13.03.02</t>
  </si>
  <si>
    <t>13.03.03</t>
  </si>
  <si>
    <t>13.03.04</t>
  </si>
  <si>
    <t>13.03.05</t>
  </si>
  <si>
    <t>13.03.06</t>
  </si>
  <si>
    <t>13.03.07</t>
  </si>
  <si>
    <t>13.03.08</t>
  </si>
  <si>
    <t>13.03.09</t>
  </si>
  <si>
    <t>13.04.02</t>
  </si>
  <si>
    <t>13.04.03</t>
  </si>
  <si>
    <t>13.04.04</t>
  </si>
  <si>
    <t>13.04.05</t>
  </si>
  <si>
    <t>13.04.06</t>
  </si>
  <si>
    <t>13.04.07</t>
  </si>
  <si>
    <t>13.04.08</t>
  </si>
  <si>
    <t>13.04.09</t>
  </si>
  <si>
    <t>13.05.02</t>
  </si>
  <si>
    <t>13.05.03</t>
  </si>
  <si>
    <t>13.05.04</t>
  </si>
  <si>
    <t xml:space="preserve">Indretning, drift  og rømning af arbejdsplads
</t>
  </si>
  <si>
    <t>Indretning og rømning af arbejdsplads
(maks. 5 % af tilbudssummen)</t>
  </si>
  <si>
    <t>Fortandingsfræsning</t>
  </si>
  <si>
    <t>Kileformet tilslutningsfræsning i slidlag</t>
  </si>
  <si>
    <t>Knust beton (KB) at levere og indbygge</t>
  </si>
  <si>
    <t>BUNDSIKRINGSSAND OG -GRUS</t>
  </si>
  <si>
    <t>Albertslund Kommune</t>
  </si>
  <si>
    <t>Malervangen</t>
  </si>
  <si>
    <t>Øvrigt inventar at optage og depotlægge (bænke, skraldespande, cykelstativer, sten, stenpullert mv.)</t>
  </si>
  <si>
    <t xml:space="preserve">Fliser at tage fra depot, samt lægge og fuge i grus </t>
  </si>
  <si>
    <r>
      <t>SF-sten</t>
    </r>
    <r>
      <rPr>
        <sz val="11"/>
        <rFont val="Calibri"/>
        <family val="2"/>
      </rPr>
      <t xml:space="preserve">, at tage fra depot samt lægge og fuge i grus  </t>
    </r>
  </si>
  <si>
    <t>V21 Menneske-/ Cykelsymbol</t>
  </si>
  <si>
    <t>Tillægspris Granitkantsten at levere og sætte i beton, R &gt; 12 m</t>
  </si>
  <si>
    <t>Tillægspris Granitkantsten at levere og sætte i beton, R &lt; 12 m</t>
  </si>
  <si>
    <t>Beton at opbryde og bortskaffe</t>
  </si>
  <si>
    <t>Trækrør Ø110</t>
  </si>
  <si>
    <r>
      <t xml:space="preserve">Muldjord at tage fra depot og udlægge,  </t>
    </r>
    <r>
      <rPr>
        <sz val="11"/>
        <rFont val="Calibri"/>
        <family val="2"/>
      </rPr>
      <t>t = 0,3 m</t>
    </r>
  </si>
  <si>
    <t>Levering og lægning af trækrør, ø75</t>
  </si>
  <si>
    <t>Flytning af tændskab</t>
  </si>
  <si>
    <t>20 mm AB</t>
  </si>
  <si>
    <t>45 mm GAB 0</t>
  </si>
  <si>
    <t>60 mm GAB I</t>
  </si>
  <si>
    <t>75 mm GAB I</t>
  </si>
  <si>
    <t>22 cm's tykkelse</t>
  </si>
  <si>
    <t>33,5 cm's tykkelse</t>
  </si>
  <si>
    <t>01.02.02</t>
  </si>
  <si>
    <t>01.03</t>
  </si>
  <si>
    <t>01.03.01</t>
  </si>
  <si>
    <t>01.03.02</t>
  </si>
  <si>
    <t>03.01.02</t>
  </si>
  <si>
    <t>03.01.03</t>
  </si>
  <si>
    <t>03.01.04</t>
  </si>
  <si>
    <t>03.02.03</t>
  </si>
  <si>
    <t>03.02.05</t>
  </si>
  <si>
    <t>03.02.06</t>
  </si>
  <si>
    <t>03.05.01</t>
  </si>
  <si>
    <t>03.06</t>
  </si>
  <si>
    <t>03.06.01</t>
  </si>
  <si>
    <t>05.01.02</t>
  </si>
  <si>
    <t>06.01.02</t>
  </si>
  <si>
    <t>07.01.01</t>
  </si>
  <si>
    <t>07.01.02</t>
  </si>
  <si>
    <t>07.03</t>
  </si>
  <si>
    <t>07.03.01</t>
  </si>
  <si>
    <t>07.03.02</t>
  </si>
  <si>
    <t>07.03.03</t>
  </si>
  <si>
    <t>08.01.03</t>
  </si>
  <si>
    <t>09.02.01</t>
  </si>
  <si>
    <t>09.03.01</t>
  </si>
  <si>
    <t>09.04.01</t>
  </si>
  <si>
    <t>09.05.01</t>
  </si>
  <si>
    <t>11.01.02</t>
  </si>
  <si>
    <t>11.02.02</t>
  </si>
  <si>
    <t>23.08.2024</t>
  </si>
  <si>
    <t>Etape 1, Færdselsregulerende foranstaltninger, 
etablering og bortskaffelse</t>
  </si>
  <si>
    <t xml:space="preserve">Etape 1, Færdselsregulerende foranstaltninger, drift </t>
  </si>
  <si>
    <t>Etape 2, Færdselsregulerende foranstaltninger, 
etablering og bortskaffelse</t>
  </si>
  <si>
    <t xml:space="preserve">Etape 2, Færdselsregulerende foranstaltninger, drift </t>
  </si>
  <si>
    <t>Etape 3, Færdselsregulerende foranstaltninger, 
etablering og bortskaffelse</t>
  </si>
  <si>
    <t xml:space="preserve">Etape 3, Færdselsregulerende foranstaltninger, drift </t>
  </si>
  <si>
    <t>01.01.03</t>
  </si>
  <si>
    <r>
      <t xml:space="preserve">Asfaltskæring, </t>
    </r>
    <r>
      <rPr>
        <sz val="11"/>
        <rFont val="Calibri"/>
        <family val="2"/>
      </rPr>
      <t>t = 10-15 cm</t>
    </r>
  </si>
  <si>
    <r>
      <t xml:space="preserve">Asfalt at opbryde og bortskaffe, </t>
    </r>
    <r>
      <rPr>
        <sz val="11"/>
        <rFont val="Calibri"/>
        <family val="2"/>
      </rPr>
      <t>t = 10-15 cm</t>
    </r>
  </si>
  <si>
    <r>
      <t xml:space="preserve">110 mm, SN8, </t>
    </r>
    <r>
      <rPr>
        <sz val="11"/>
        <rFont val="Calibri"/>
        <family val="2"/>
      </rPr>
      <t>d &gt; 1,0 m</t>
    </r>
  </si>
  <si>
    <r>
      <t>Betonbelægningssten</t>
    </r>
    <r>
      <rPr>
        <sz val="11"/>
        <rFont val="Calibri"/>
        <family val="2"/>
      </rPr>
      <t>, at tage fra depot, samt lægge og fuge i grus</t>
    </r>
  </si>
  <si>
    <t>25 mm AB</t>
  </si>
  <si>
    <t>OPTIONER:</t>
  </si>
  <si>
    <t>Kantsten at levere og sætte</t>
  </si>
  <si>
    <t>Tillægspris Armering i beton at opbryde og bortskaffe</t>
  </si>
  <si>
    <t>Træk at levere og lægge i ubefæsted areal</t>
  </si>
  <si>
    <t>09.02.03</t>
  </si>
  <si>
    <t>14.</t>
  </si>
  <si>
    <t>14.01</t>
  </si>
  <si>
    <t>14.01.01</t>
  </si>
  <si>
    <t>14.01.02</t>
  </si>
  <si>
    <t>14.02</t>
  </si>
  <si>
    <t>14.02.01</t>
  </si>
  <si>
    <t>OPTIONER i alt, overføres til tilbuddets side 1</t>
  </si>
  <si>
    <t>Bufferperiode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</si>
</sst>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0_);_(* \(#,##0.00\);_(* &quot;&quot;??_);_(@_)"/>
  </numFmts>
  <fonts count="12" x14ac:knownFonts="1">
    <font>
      <sz val="9"/>
      <name val="Verdana"/>
    </font>
    <font>
      <sz val="9"/>
      <name val="Verdana"/>
      <family val="2"/>
    </font>
    <font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11"/>
      <name val="Calibri"/>
      <family val="2"/>
    </font>
    <font>
      <sz val="11"/>
      <color indexed="10"/>
      <name val="Calibri"/>
      <family val="2"/>
    </font>
    <font>
      <vertAlign val="superscript"/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2" fillId="0" borderId="0"/>
  </cellStyleXfs>
  <cellXfs count="176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" xfId="0" applyFont="1" applyBorder="1"/>
    <xf numFmtId="0" fontId="10" fillId="0" borderId="0" xfId="0" applyFont="1"/>
    <xf numFmtId="0" fontId="9" fillId="0" borderId="0" xfId="0" quotePrefix="1" applyFont="1"/>
    <xf numFmtId="0" fontId="9" fillId="0" borderId="0" xfId="0" applyFont="1" applyAlignment="1">
      <alignment vertical="top"/>
    </xf>
    <xf numFmtId="1" fontId="9" fillId="0" borderId="0" xfId="0" quotePrefix="1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9" fillId="0" borderId="2" xfId="0" applyNumberFormat="1" applyFont="1" applyBorder="1"/>
    <xf numFmtId="3" fontId="9" fillId="0" borderId="0" xfId="0" quotePrefix="1" applyNumberFormat="1" applyFont="1" applyAlignment="1">
      <alignment horizontal="left"/>
    </xf>
    <xf numFmtId="49" fontId="9" fillId="0" borderId="0" xfId="0" quotePrefix="1" applyNumberFormat="1" applyFont="1" applyAlignment="1">
      <alignment horizontal="right"/>
    </xf>
    <xf numFmtId="165" fontId="9" fillId="0" borderId="0" xfId="0" applyNumberFormat="1" applyFont="1"/>
    <xf numFmtId="165" fontId="9" fillId="0" borderId="3" xfId="0" applyNumberFormat="1" applyFont="1" applyBorder="1"/>
    <xf numFmtId="0" fontId="9" fillId="0" borderId="3" xfId="0" applyFont="1" applyBorder="1"/>
    <xf numFmtId="164" fontId="9" fillId="0" borderId="0" xfId="1" applyFont="1"/>
    <xf numFmtId="0" fontId="9" fillId="0" borderId="1" xfId="0" applyFont="1" applyBorder="1"/>
    <xf numFmtId="0" fontId="11" fillId="0" borderId="0" xfId="0" applyFont="1"/>
    <xf numFmtId="0" fontId="9" fillId="0" borderId="4" xfId="0" applyFont="1" applyBorder="1"/>
    <xf numFmtId="1" fontId="9" fillId="0" borderId="0" xfId="3" applyNumberFormat="1" applyFont="1" applyAlignment="1">
      <alignment horizontal="left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center"/>
    </xf>
    <xf numFmtId="2" fontId="9" fillId="0" borderId="0" xfId="3" applyNumberFormat="1" applyFont="1" applyAlignment="1">
      <alignment horizontal="right"/>
    </xf>
    <xf numFmtId="2" fontId="9" fillId="0" borderId="0" xfId="3" applyNumberFormat="1" applyFont="1" applyAlignment="1">
      <alignment horizontal="right" vertical="center" indent="1"/>
    </xf>
    <xf numFmtId="1" fontId="9" fillId="0" borderId="2" xfId="3" applyNumberFormat="1" applyFont="1" applyBorder="1" applyAlignment="1">
      <alignment horizontal="left"/>
    </xf>
    <xf numFmtId="0" fontId="9" fillId="0" borderId="2" xfId="3" applyFont="1" applyBorder="1" applyAlignment="1">
      <alignment horizontal="left"/>
    </xf>
    <xf numFmtId="0" fontId="9" fillId="0" borderId="2" xfId="3" applyFont="1" applyBorder="1" applyAlignment="1">
      <alignment horizontal="center"/>
    </xf>
    <xf numFmtId="2" fontId="9" fillId="0" borderId="2" xfId="3" applyNumberFormat="1" applyFont="1" applyBorder="1" applyAlignment="1">
      <alignment horizontal="right"/>
    </xf>
    <xf numFmtId="2" fontId="9" fillId="0" borderId="2" xfId="3" applyNumberFormat="1" applyFont="1" applyBorder="1" applyAlignment="1">
      <alignment horizontal="right" vertical="center" indent="1"/>
    </xf>
    <xf numFmtId="1" fontId="10" fillId="0" borderId="5" xfId="3" applyNumberFormat="1" applyFont="1" applyBorder="1" applyAlignment="1">
      <alignment horizontal="left" wrapText="1"/>
    </xf>
    <xf numFmtId="0" fontId="10" fillId="0" borderId="6" xfId="3" applyFont="1" applyBorder="1" applyAlignment="1">
      <alignment horizontal="left" wrapText="1"/>
    </xf>
    <xf numFmtId="0" fontId="10" fillId="0" borderId="6" xfId="3" applyFont="1" applyBorder="1" applyAlignment="1">
      <alignment horizontal="center" wrapText="1"/>
    </xf>
    <xf numFmtId="2" fontId="10" fillId="0" borderId="6" xfId="3" applyNumberFormat="1" applyFont="1" applyBorder="1" applyAlignment="1">
      <alignment horizontal="right" wrapText="1"/>
    </xf>
    <xf numFmtId="2" fontId="10" fillId="0" borderId="7" xfId="3" applyNumberFormat="1" applyFont="1" applyBorder="1" applyAlignment="1">
      <alignment horizontal="center" vertical="center" wrapText="1"/>
    </xf>
    <xf numFmtId="1" fontId="10" fillId="0" borderId="8" xfId="3" applyNumberFormat="1" applyFont="1" applyBorder="1" applyAlignment="1">
      <alignment horizontal="left" wrapText="1"/>
    </xf>
    <xf numFmtId="0" fontId="10" fillId="0" borderId="2" xfId="3" applyFont="1" applyBorder="1" applyAlignment="1">
      <alignment horizontal="left" wrapText="1"/>
    </xf>
    <xf numFmtId="0" fontId="9" fillId="0" borderId="9" xfId="3" applyFont="1" applyBorder="1" applyAlignment="1">
      <alignment horizontal="center" wrapText="1"/>
    </xf>
    <xf numFmtId="2" fontId="9" fillId="0" borderId="9" xfId="3" applyNumberFormat="1" applyFont="1" applyBorder="1" applyAlignment="1">
      <alignment horizontal="right" wrapText="1"/>
    </xf>
    <xf numFmtId="2" fontId="9" fillId="0" borderId="10" xfId="3" applyNumberFormat="1" applyFont="1" applyBorder="1" applyAlignment="1">
      <alignment horizontal="right" vertical="center" wrapText="1" indent="1"/>
    </xf>
    <xf numFmtId="1" fontId="10" fillId="0" borderId="11" xfId="0" applyNumberFormat="1" applyFont="1" applyBorder="1" applyAlignment="1">
      <alignment horizontal="left" vertical="top" wrapText="1"/>
    </xf>
    <xf numFmtId="0" fontId="10" fillId="0" borderId="12" xfId="0" applyFont="1" applyBorder="1" applyAlignment="1">
      <alignment horizontal="left" wrapText="1"/>
    </xf>
    <xf numFmtId="0" fontId="9" fillId="0" borderId="12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right" wrapText="1"/>
    </xf>
    <xf numFmtId="2" fontId="9" fillId="0" borderId="13" xfId="0" applyNumberFormat="1" applyFont="1" applyBorder="1" applyAlignment="1">
      <alignment horizontal="right" vertical="center" indent="1"/>
    </xf>
    <xf numFmtId="0" fontId="9" fillId="0" borderId="14" xfId="0" applyFont="1" applyBorder="1" applyAlignment="1">
      <alignment wrapText="1"/>
    </xf>
    <xf numFmtId="0" fontId="9" fillId="0" borderId="14" xfId="0" applyFont="1" applyBorder="1" applyAlignment="1">
      <alignment horizontal="center" wrapText="1"/>
    </xf>
    <xf numFmtId="0" fontId="9" fillId="0" borderId="14" xfId="0" quotePrefix="1" applyFont="1" applyBorder="1" applyAlignment="1">
      <alignment horizontal="center" wrapText="1"/>
    </xf>
    <xf numFmtId="2" fontId="9" fillId="3" borderId="14" xfId="0" applyNumberFormat="1" applyFont="1" applyFill="1" applyBorder="1" applyAlignment="1" applyProtection="1">
      <alignment horizontal="right" wrapText="1"/>
      <protection locked="0"/>
    </xf>
    <xf numFmtId="2" fontId="9" fillId="0" borderId="15" xfId="0" applyNumberFormat="1" applyFont="1" applyBorder="1" applyAlignment="1">
      <alignment horizontal="right" vertical="center" indent="1"/>
    </xf>
    <xf numFmtId="1" fontId="9" fillId="0" borderId="16" xfId="0" applyNumberFormat="1" applyFont="1" applyBorder="1" applyAlignment="1">
      <alignment horizontal="left" shrinkToFit="1"/>
    </xf>
    <xf numFmtId="0" fontId="9" fillId="0" borderId="17" xfId="0" applyFont="1" applyBorder="1" applyAlignment="1">
      <alignment wrapText="1"/>
    </xf>
    <xf numFmtId="0" fontId="9" fillId="0" borderId="17" xfId="0" applyFont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2" fontId="9" fillId="3" borderId="17" xfId="0" applyNumberFormat="1" applyFont="1" applyFill="1" applyBorder="1" applyAlignment="1">
      <alignment horizontal="right" wrapText="1"/>
    </xf>
    <xf numFmtId="1" fontId="9" fillId="0" borderId="18" xfId="0" applyNumberFormat="1" applyFont="1" applyBorder="1" applyAlignment="1">
      <alignment horizontal="left" shrinkToFit="1"/>
    </xf>
    <xf numFmtId="0" fontId="9" fillId="0" borderId="19" xfId="0" applyFont="1" applyBorder="1" applyAlignment="1">
      <alignment wrapText="1"/>
    </xf>
    <xf numFmtId="0" fontId="9" fillId="0" borderId="19" xfId="0" applyFont="1" applyBorder="1" applyAlignment="1">
      <alignment horizontal="center" wrapText="1"/>
    </xf>
    <xf numFmtId="2" fontId="9" fillId="0" borderId="19" xfId="0" applyNumberFormat="1" applyFont="1" applyBorder="1" applyAlignment="1" applyProtection="1">
      <alignment horizontal="right" wrapText="1"/>
      <protection locked="0"/>
    </xf>
    <xf numFmtId="2" fontId="9" fillId="3" borderId="20" xfId="0" applyNumberFormat="1" applyFont="1" applyFill="1" applyBorder="1" applyAlignment="1">
      <alignment horizontal="right" vertical="center" indent="1"/>
    </xf>
    <xf numFmtId="1" fontId="10" fillId="0" borderId="21" xfId="0" applyNumberFormat="1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2" fontId="9" fillId="0" borderId="14" xfId="0" applyNumberFormat="1" applyFont="1" applyBorder="1" applyAlignment="1">
      <alignment horizontal="right" wrapText="1"/>
    </xf>
    <xf numFmtId="0" fontId="9" fillId="0" borderId="17" xfId="0" applyFont="1" applyBorder="1" applyAlignment="1" applyProtection="1">
      <alignment wrapText="1"/>
      <protection locked="0"/>
    </xf>
    <xf numFmtId="1" fontId="9" fillId="2" borderId="16" xfId="0" applyNumberFormat="1" applyFont="1" applyFill="1" applyBorder="1" applyAlignment="1">
      <alignment horizontal="left" shrinkToFit="1"/>
    </xf>
    <xf numFmtId="0" fontId="9" fillId="0" borderId="15" xfId="0" applyFont="1" applyBorder="1" applyAlignment="1">
      <alignment horizontal="right" wrapText="1"/>
    </xf>
    <xf numFmtId="0" fontId="9" fillId="0" borderId="19" xfId="0" applyFont="1" applyBorder="1" applyAlignment="1" applyProtection="1">
      <alignment wrapText="1"/>
      <protection locked="0"/>
    </xf>
    <xf numFmtId="2" fontId="9" fillId="0" borderId="19" xfId="0" applyNumberFormat="1" applyFont="1" applyBorder="1" applyAlignment="1">
      <alignment horizontal="right" wrapText="1"/>
    </xf>
    <xf numFmtId="2" fontId="10" fillId="3" borderId="7" xfId="0" applyNumberFormat="1" applyFont="1" applyFill="1" applyBorder="1"/>
    <xf numFmtId="1" fontId="10" fillId="0" borderId="22" xfId="3" applyNumberFormat="1" applyFont="1" applyBorder="1" applyAlignment="1">
      <alignment horizontal="left" wrapText="1"/>
    </xf>
    <xf numFmtId="0" fontId="9" fillId="0" borderId="2" xfId="3" applyFont="1" applyBorder="1" applyAlignment="1">
      <alignment horizontal="center" wrapText="1"/>
    </xf>
    <xf numFmtId="2" fontId="9" fillId="0" borderId="2" xfId="3" applyNumberFormat="1" applyFont="1" applyBorder="1" applyAlignment="1">
      <alignment horizontal="right" wrapText="1"/>
    </xf>
    <xf numFmtId="2" fontId="9" fillId="0" borderId="23" xfId="3" applyNumberFormat="1" applyFont="1" applyBorder="1" applyAlignment="1">
      <alignment horizontal="right" vertical="center" wrapText="1" indent="1"/>
    </xf>
    <xf numFmtId="1" fontId="9" fillId="2" borderId="21" xfId="0" applyNumberFormat="1" applyFont="1" applyFill="1" applyBorder="1" applyAlignment="1">
      <alignment horizontal="left" shrinkToFit="1"/>
    </xf>
    <xf numFmtId="0" fontId="9" fillId="0" borderId="14" xfId="0" applyFont="1" applyBorder="1" applyAlignment="1">
      <alignment horizontal="left" wrapText="1"/>
    </xf>
    <xf numFmtId="1" fontId="10" fillId="0" borderId="11" xfId="0" applyNumberFormat="1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9" fillId="3" borderId="14" xfId="0" applyFont="1" applyFill="1" applyBorder="1" applyAlignment="1">
      <alignment horizontal="center" wrapText="1"/>
    </xf>
    <xf numFmtId="2" fontId="9" fillId="3" borderId="14" xfId="0" applyNumberFormat="1" applyFont="1" applyFill="1" applyBorder="1" applyAlignment="1">
      <alignment horizontal="right" wrapText="1"/>
    </xf>
    <xf numFmtId="2" fontId="9" fillId="0" borderId="15" xfId="0" applyNumberFormat="1" applyFont="1" applyBorder="1" applyAlignment="1">
      <alignment horizontal="right" vertical="center"/>
    </xf>
    <xf numFmtId="0" fontId="9" fillId="0" borderId="17" xfId="0" applyFont="1" applyBorder="1" applyAlignment="1">
      <alignment horizontal="left" wrapText="1"/>
    </xf>
    <xf numFmtId="4" fontId="9" fillId="3" borderId="17" xfId="0" applyNumberFormat="1" applyFont="1" applyFill="1" applyBorder="1" applyAlignment="1" applyProtection="1">
      <alignment horizontal="right" wrapText="1"/>
      <protection locked="0"/>
    </xf>
    <xf numFmtId="0" fontId="9" fillId="0" borderId="1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9" fillId="0" borderId="19" xfId="0" quotePrefix="1" applyFont="1" applyBorder="1" applyAlignment="1">
      <alignment horizontal="center" wrapText="1"/>
    </xf>
    <xf numFmtId="4" fontId="9" fillId="0" borderId="19" xfId="0" applyNumberFormat="1" applyFont="1" applyBorder="1" applyAlignment="1" applyProtection="1">
      <alignment horizontal="right" wrapText="1"/>
      <protection locked="0"/>
    </xf>
    <xf numFmtId="1" fontId="10" fillId="0" borderId="21" xfId="0" applyNumberFormat="1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1" fontId="9" fillId="0" borderId="21" xfId="0" applyNumberFormat="1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 applyProtection="1">
      <alignment horizontal="center" wrapText="1"/>
      <protection locked="0"/>
    </xf>
    <xf numFmtId="0" fontId="9" fillId="3" borderId="14" xfId="0" applyFont="1" applyFill="1" applyBorder="1" applyAlignment="1" applyProtection="1">
      <alignment horizontal="center" wrapText="1"/>
      <protection locked="0"/>
    </xf>
    <xf numFmtId="2" fontId="9" fillId="3" borderId="14" xfId="0" applyNumberFormat="1" applyFont="1" applyFill="1" applyBorder="1" applyAlignment="1">
      <alignment horizontal="right"/>
    </xf>
    <xf numFmtId="0" fontId="9" fillId="0" borderId="17" xfId="0" applyFont="1" applyBorder="1" applyAlignment="1">
      <alignment horizontal="center"/>
    </xf>
    <xf numFmtId="0" fontId="9" fillId="0" borderId="17" xfId="0" applyFont="1" applyBorder="1" applyAlignment="1" applyProtection="1">
      <alignment horizontal="center" wrapText="1"/>
      <protection locked="0"/>
    </xf>
    <xf numFmtId="0" fontId="9" fillId="3" borderId="17" xfId="0" applyFont="1" applyFill="1" applyBorder="1" applyAlignment="1" applyProtection="1">
      <alignment horizontal="center" wrapText="1"/>
      <protection locked="0"/>
    </xf>
    <xf numFmtId="1" fontId="9" fillId="0" borderId="21" xfId="0" applyNumberFormat="1" applyFont="1" applyBorder="1" applyAlignment="1">
      <alignment horizontal="left" vertical="top" wrapText="1"/>
    </xf>
    <xf numFmtId="1" fontId="9" fillId="0" borderId="16" xfId="0" applyNumberFormat="1" applyFont="1" applyBorder="1" applyAlignment="1">
      <alignment horizontal="left"/>
    </xf>
    <xf numFmtId="0" fontId="9" fillId="0" borderId="24" xfId="0" applyFont="1" applyBorder="1"/>
    <xf numFmtId="0" fontId="9" fillId="0" borderId="17" xfId="0" applyFont="1" applyBorder="1" applyAlignment="1" applyProtection="1">
      <alignment horizontal="left" wrapText="1"/>
      <protection locked="0"/>
    </xf>
    <xf numFmtId="2" fontId="9" fillId="3" borderId="17" xfId="0" applyNumberFormat="1" applyFont="1" applyFill="1" applyBorder="1" applyAlignment="1">
      <alignment horizontal="right"/>
    </xf>
    <xf numFmtId="0" fontId="9" fillId="0" borderId="25" xfId="0" applyFont="1" applyBorder="1" applyAlignment="1">
      <alignment horizontal="left" wrapText="1"/>
    </xf>
    <xf numFmtId="3" fontId="9" fillId="0" borderId="17" xfId="0" quotePrefix="1" applyNumberFormat="1" applyFont="1" applyBorder="1" applyAlignment="1">
      <alignment horizontal="center" wrapText="1"/>
    </xf>
    <xf numFmtId="3" fontId="9" fillId="3" borderId="14" xfId="0" applyNumberFormat="1" applyFont="1" applyFill="1" applyBorder="1" applyAlignment="1" applyProtection="1">
      <alignment horizontal="center" wrapText="1"/>
      <protection locked="0"/>
    </xf>
    <xf numFmtId="3" fontId="9" fillId="3" borderId="14" xfId="0" applyNumberFormat="1" applyFont="1" applyFill="1" applyBorder="1" applyAlignment="1">
      <alignment horizontal="right"/>
    </xf>
    <xf numFmtId="3" fontId="9" fillId="0" borderId="15" xfId="0" applyNumberFormat="1" applyFont="1" applyBorder="1" applyAlignment="1">
      <alignment horizontal="right" vertical="center" indent="1"/>
    </xf>
    <xf numFmtId="0" fontId="8" fillId="0" borderId="0" xfId="3" applyFont="1" applyAlignment="1">
      <alignment wrapText="1"/>
    </xf>
    <xf numFmtId="0" fontId="9" fillId="0" borderId="0" xfId="3" applyFont="1"/>
    <xf numFmtId="3" fontId="9" fillId="3" borderId="17" xfId="0" applyNumberFormat="1" applyFont="1" applyFill="1" applyBorder="1" applyAlignment="1">
      <alignment horizontal="center" wrapText="1"/>
    </xf>
    <xf numFmtId="3" fontId="9" fillId="3" borderId="17" xfId="0" applyNumberFormat="1" applyFont="1" applyFill="1" applyBorder="1" applyAlignment="1">
      <alignment horizontal="right"/>
    </xf>
    <xf numFmtId="3" fontId="9" fillId="0" borderId="15" xfId="0" applyNumberFormat="1" applyFont="1" applyBorder="1" applyAlignment="1">
      <alignment horizontal="right" vertical="center"/>
    </xf>
    <xf numFmtId="1" fontId="9" fillId="0" borderId="26" xfId="0" applyNumberFormat="1" applyFont="1" applyBorder="1" applyAlignment="1">
      <alignment horizontal="left" wrapText="1"/>
    </xf>
    <xf numFmtId="0" fontId="9" fillId="0" borderId="25" xfId="0" applyFont="1" applyBorder="1" applyAlignment="1">
      <alignment horizontal="center"/>
    </xf>
    <xf numFmtId="0" fontId="9" fillId="0" borderId="25" xfId="0" applyFont="1" applyBorder="1" applyAlignment="1" applyProtection="1">
      <alignment horizontal="center" wrapText="1"/>
      <protection locked="0"/>
    </xf>
    <xf numFmtId="2" fontId="9" fillId="0" borderId="25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/>
    </xf>
    <xf numFmtId="0" fontId="10" fillId="0" borderId="14" xfId="0" applyFont="1" applyBorder="1" applyAlignment="1" applyProtection="1">
      <alignment horizontal="center" wrapText="1"/>
      <protection locked="0"/>
    </xf>
    <xf numFmtId="2" fontId="10" fillId="0" borderId="14" xfId="0" applyNumberFormat="1" applyFont="1" applyBorder="1" applyAlignment="1">
      <alignment horizontal="right"/>
    </xf>
    <xf numFmtId="2" fontId="10" fillId="0" borderId="15" xfId="0" applyNumberFormat="1" applyFont="1" applyBorder="1" applyAlignment="1">
      <alignment horizontal="right" vertical="center"/>
    </xf>
    <xf numFmtId="0" fontId="9" fillId="0" borderId="25" xfId="0" quotePrefix="1" applyFont="1" applyBorder="1" applyAlignment="1">
      <alignment horizontal="center" wrapText="1"/>
    </xf>
    <xf numFmtId="3" fontId="9" fillId="0" borderId="25" xfId="0" quotePrefix="1" applyNumberFormat="1" applyFont="1" applyBorder="1" applyAlignment="1">
      <alignment horizontal="center" wrapText="1"/>
    </xf>
    <xf numFmtId="3" fontId="9" fillId="0" borderId="25" xfId="0" applyNumberFormat="1" applyFont="1" applyBorder="1" applyAlignment="1">
      <alignment horizontal="center" wrapText="1"/>
    </xf>
    <xf numFmtId="3" fontId="9" fillId="0" borderId="25" xfId="0" applyNumberFormat="1" applyFont="1" applyBorder="1" applyAlignment="1">
      <alignment horizontal="right"/>
    </xf>
    <xf numFmtId="0" fontId="10" fillId="0" borderId="17" xfId="0" applyFont="1" applyBorder="1" applyAlignment="1">
      <alignment horizontal="left" wrapText="1"/>
    </xf>
    <xf numFmtId="0" fontId="10" fillId="0" borderId="17" xfId="0" applyFont="1" applyBorder="1" applyAlignment="1">
      <alignment horizontal="center"/>
    </xf>
    <xf numFmtId="2" fontId="10" fillId="0" borderId="17" xfId="0" applyNumberFormat="1" applyFont="1" applyBorder="1" applyAlignment="1">
      <alignment horizontal="right"/>
    </xf>
    <xf numFmtId="0" fontId="9" fillId="0" borderId="25" xfId="0" applyFont="1" applyBorder="1" applyAlignment="1" applyProtection="1">
      <alignment horizontal="left" wrapText="1"/>
      <protection locked="0"/>
    </xf>
    <xf numFmtId="2" fontId="9" fillId="0" borderId="15" xfId="0" applyNumberFormat="1" applyFont="1" applyBorder="1" applyAlignment="1">
      <alignment horizontal="right"/>
    </xf>
    <xf numFmtId="1" fontId="9" fillId="0" borderId="18" xfId="3" applyNumberFormat="1" applyFont="1" applyBorder="1" applyAlignment="1">
      <alignment horizontal="left"/>
    </xf>
    <xf numFmtId="2" fontId="9" fillId="3" borderId="27" xfId="0" applyNumberFormat="1" applyFont="1" applyFill="1" applyBorder="1" applyAlignment="1">
      <alignment horizontal="right" vertical="center"/>
    </xf>
    <xf numFmtId="1" fontId="9" fillId="0" borderId="16" xfId="3" applyNumberFormat="1" applyFont="1" applyBorder="1" applyAlignment="1">
      <alignment horizontal="left"/>
    </xf>
    <xf numFmtId="0" fontId="9" fillId="0" borderId="17" xfId="0" quotePrefix="1" applyFont="1" applyBorder="1" applyAlignment="1">
      <alignment horizontal="center" wrapText="1"/>
    </xf>
    <xf numFmtId="0" fontId="10" fillId="0" borderId="19" xfId="0" applyFont="1" applyBorder="1" applyAlignment="1">
      <alignment horizontal="left" wrapText="1"/>
    </xf>
    <xf numFmtId="0" fontId="9" fillId="0" borderId="17" xfId="0" applyFont="1" applyBorder="1" applyAlignment="1">
      <alignment horizontal="left" vertical="top" wrapText="1"/>
    </xf>
    <xf numFmtId="1" fontId="9" fillId="0" borderId="18" xfId="0" applyNumberFormat="1" applyFont="1" applyBorder="1" applyAlignment="1">
      <alignment horizontal="left" wrapText="1"/>
    </xf>
    <xf numFmtId="0" fontId="9" fillId="0" borderId="19" xfId="0" applyFont="1" applyBorder="1" applyAlignment="1" applyProtection="1">
      <alignment horizontal="left" wrapText="1"/>
      <protection locked="0"/>
    </xf>
    <xf numFmtId="0" fontId="9" fillId="0" borderId="19" xfId="0" applyFont="1" applyBorder="1" applyAlignment="1" applyProtection="1">
      <alignment horizontal="center" wrapText="1"/>
      <protection locked="0"/>
    </xf>
    <xf numFmtId="4" fontId="9" fillId="0" borderId="19" xfId="0" applyNumberFormat="1" applyFont="1" applyBorder="1" applyAlignment="1">
      <alignment horizontal="right" wrapText="1"/>
    </xf>
    <xf numFmtId="2" fontId="9" fillId="0" borderId="15" xfId="0" applyNumberFormat="1" applyFont="1" applyBorder="1" applyAlignment="1">
      <alignment horizontal="right" vertical="top"/>
    </xf>
    <xf numFmtId="1" fontId="9" fillId="0" borderId="26" xfId="0" applyNumberFormat="1" applyFont="1" applyBorder="1" applyAlignment="1">
      <alignment horizontal="left"/>
    </xf>
    <xf numFmtId="0" fontId="10" fillId="0" borderId="25" xfId="0" applyFont="1" applyBorder="1" applyAlignment="1">
      <alignment horizontal="center" wrapText="1"/>
    </xf>
    <xf numFmtId="0" fontId="10" fillId="0" borderId="25" xfId="0" applyFont="1" applyBorder="1" applyAlignment="1">
      <alignment horizontal="center"/>
    </xf>
    <xf numFmtId="0" fontId="10" fillId="0" borderId="25" xfId="0" applyFont="1" applyBorder="1" applyAlignment="1">
      <alignment horizontal="right"/>
    </xf>
    <xf numFmtId="1" fontId="10" fillId="0" borderId="18" xfId="0" applyNumberFormat="1" applyFont="1" applyBorder="1" applyAlignment="1">
      <alignment horizontal="left" wrapText="1"/>
    </xf>
    <xf numFmtId="0" fontId="9" fillId="0" borderId="19" xfId="0" applyFont="1" applyBorder="1" applyAlignment="1">
      <alignment horizontal="center"/>
    </xf>
    <xf numFmtId="2" fontId="9" fillId="0" borderId="19" xfId="0" applyNumberFormat="1" applyFont="1" applyBorder="1" applyAlignment="1">
      <alignment horizontal="right"/>
    </xf>
    <xf numFmtId="1" fontId="9" fillId="0" borderId="18" xfId="0" applyNumberFormat="1" applyFont="1" applyBorder="1" applyAlignment="1">
      <alignment horizontal="left"/>
    </xf>
    <xf numFmtId="0" fontId="10" fillId="0" borderId="19" xfId="0" applyFont="1" applyBorder="1" applyAlignment="1">
      <alignment horizontal="center" wrapText="1"/>
    </xf>
    <xf numFmtId="0" fontId="10" fillId="0" borderId="19" xfId="0" applyFont="1" applyBorder="1" applyAlignment="1">
      <alignment horizontal="center"/>
    </xf>
    <xf numFmtId="0" fontId="10" fillId="0" borderId="19" xfId="0" applyFont="1" applyBorder="1" applyAlignment="1">
      <alignment horizontal="right"/>
    </xf>
    <xf numFmtId="4" fontId="9" fillId="0" borderId="15" xfId="3" applyNumberFormat="1" applyFont="1" applyBorder="1"/>
    <xf numFmtId="1" fontId="9" fillId="0" borderId="28" xfId="3" applyNumberFormat="1" applyFont="1" applyBorder="1" applyAlignment="1">
      <alignment horizontal="left"/>
    </xf>
    <xf numFmtId="0" fontId="10" fillId="0" borderId="19" xfId="0" applyFont="1" applyBorder="1" applyAlignment="1" applyProtection="1">
      <alignment horizontal="center" wrapText="1"/>
      <protection locked="0"/>
    </xf>
    <xf numFmtId="2" fontId="10" fillId="0" borderId="19" xfId="0" applyNumberFormat="1" applyFont="1" applyBorder="1" applyAlignment="1">
      <alignment horizontal="right"/>
    </xf>
    <xf numFmtId="4" fontId="9" fillId="3" borderId="15" xfId="3" applyNumberFormat="1" applyFont="1" applyFill="1" applyBorder="1"/>
    <xf numFmtId="1" fontId="9" fillId="0" borderId="21" xfId="0" applyNumberFormat="1" applyFont="1" applyBorder="1" applyAlignment="1">
      <alignment horizontal="left" vertical="top" shrinkToFit="1"/>
    </xf>
    <xf numFmtId="0" fontId="5" fillId="0" borderId="17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 wrapText="1"/>
    </xf>
    <xf numFmtId="0" fontId="9" fillId="0" borderId="29" xfId="0" applyFont="1" applyBorder="1"/>
    <xf numFmtId="0" fontId="9" fillId="0" borderId="0" xfId="0" applyFont="1" applyAlignment="1">
      <alignment horizontal="left" wrapText="1"/>
    </xf>
    <xf numFmtId="2" fontId="9" fillId="0" borderId="32" xfId="3" applyNumberFormat="1" applyFont="1" applyBorder="1" applyAlignment="1">
      <alignment horizontal="right" vertical="center" indent="1"/>
    </xf>
    <xf numFmtId="2" fontId="9" fillId="0" borderId="23" xfId="3" applyNumberFormat="1" applyFont="1" applyBorder="1" applyAlignment="1">
      <alignment horizontal="right" vertical="center" indent="1"/>
    </xf>
    <xf numFmtId="1" fontId="9" fillId="0" borderId="33" xfId="3" applyNumberFormat="1" applyFont="1" applyBorder="1" applyAlignment="1">
      <alignment horizontal="left"/>
    </xf>
    <xf numFmtId="0" fontId="9" fillId="0" borderId="34" xfId="3" applyFont="1" applyBorder="1" applyAlignment="1">
      <alignment horizontal="left"/>
    </xf>
    <xf numFmtId="0" fontId="9" fillId="0" borderId="34" xfId="3" applyFont="1" applyBorder="1" applyAlignment="1">
      <alignment horizontal="center"/>
    </xf>
    <xf numFmtId="2" fontId="9" fillId="0" borderId="34" xfId="3" applyNumberFormat="1" applyFont="1" applyBorder="1" applyAlignment="1">
      <alignment horizontal="right"/>
    </xf>
    <xf numFmtId="2" fontId="9" fillId="0" borderId="35" xfId="3" applyNumberFormat="1" applyFont="1" applyBorder="1" applyAlignment="1">
      <alignment horizontal="right" vertical="center" indent="1"/>
    </xf>
    <xf numFmtId="1" fontId="9" fillId="0" borderId="29" xfId="3" applyNumberFormat="1" applyFont="1" applyBorder="1" applyAlignment="1">
      <alignment horizontal="left"/>
    </xf>
    <xf numFmtId="1" fontId="9" fillId="0" borderId="22" xfId="3" applyNumberFormat="1" applyFont="1" applyBorder="1" applyAlignment="1">
      <alignment horizontal="left"/>
    </xf>
    <xf numFmtId="1" fontId="9" fillId="0" borderId="16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5" xfId="0" applyFont="1" applyBorder="1"/>
    <xf numFmtId="0" fontId="10" fillId="0" borderId="30" xfId="0" applyFont="1" applyBorder="1"/>
    <xf numFmtId="0" fontId="10" fillId="0" borderId="5" xfId="0" applyFont="1" applyBorder="1" applyAlignment="1">
      <alignment horizontal="left"/>
    </xf>
    <xf numFmtId="0" fontId="10" fillId="0" borderId="30" xfId="0" applyFont="1" applyBorder="1" applyAlignment="1">
      <alignment horizontal="left"/>
    </xf>
    <xf numFmtId="0" fontId="10" fillId="0" borderId="31" xfId="0" applyFont="1" applyBorder="1" applyAlignment="1">
      <alignment horizontal="left"/>
    </xf>
  </cellXfs>
  <cellStyles count="4">
    <cellStyle name="Komma" xfId="1" builtinId="3"/>
    <cellStyle name="Normal" xfId="0" builtinId="0"/>
    <cellStyle name="Normal 2" xfId="2" xr:uid="{56BBC72B-3C02-4DBE-86F2-57875F985020}"/>
    <cellStyle name="Normal_Betonbroer-TBL-P_V1_060428_KEN-jgj" xfId="3" xr:uid="{367E811B-4276-48CE-8D88-B4712BA0AE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34290</xdr:rowOff>
    </xdr:to>
    <xdr:sp macro="" textlink="">
      <xdr:nvSpPr>
        <xdr:cNvPr id="378406" name="AutoShape 1" descr="char01">
          <a:extLst>
            <a:ext uri="{FF2B5EF4-FFF2-40B4-BE49-F238E27FC236}">
              <a16:creationId xmlns:a16="http://schemas.microsoft.com/office/drawing/2014/main" id="{E14AD5D4-597D-C68F-1F5A-86F386715B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78407" name="AutoShape 2" descr="char01">
          <a:extLst>
            <a:ext uri="{FF2B5EF4-FFF2-40B4-BE49-F238E27FC236}">
              <a16:creationId xmlns:a16="http://schemas.microsoft.com/office/drawing/2014/main" id="{62DE591F-C40A-03DC-AB45-620CDF636C2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78408" name="AutoShape 3" descr="char01">
          <a:extLst>
            <a:ext uri="{FF2B5EF4-FFF2-40B4-BE49-F238E27FC236}">
              <a16:creationId xmlns:a16="http://schemas.microsoft.com/office/drawing/2014/main" id="{4E37085B-B5CF-8092-0D61-4294368FB3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34290</xdr:rowOff>
    </xdr:to>
    <xdr:sp macro="" textlink="">
      <xdr:nvSpPr>
        <xdr:cNvPr id="378409" name="AutoShape 1" descr="char01">
          <a:extLst>
            <a:ext uri="{FF2B5EF4-FFF2-40B4-BE49-F238E27FC236}">
              <a16:creationId xmlns:a16="http://schemas.microsoft.com/office/drawing/2014/main" id="{01A6DD0B-6C5D-5279-BA74-6F3F1E0373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108585</xdr:rowOff>
    </xdr:to>
    <xdr:sp macro="" textlink="">
      <xdr:nvSpPr>
        <xdr:cNvPr id="378410" name="AutoShape 2" descr="char01">
          <a:extLst>
            <a:ext uri="{FF2B5EF4-FFF2-40B4-BE49-F238E27FC236}">
              <a16:creationId xmlns:a16="http://schemas.microsoft.com/office/drawing/2014/main" id="{1C63AAB3-C91A-7B13-C945-8D94C63812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108585</xdr:rowOff>
    </xdr:to>
    <xdr:sp macro="" textlink="">
      <xdr:nvSpPr>
        <xdr:cNvPr id="378411" name="AutoShape 3" descr="char01">
          <a:extLst>
            <a:ext uri="{FF2B5EF4-FFF2-40B4-BE49-F238E27FC236}">
              <a16:creationId xmlns:a16="http://schemas.microsoft.com/office/drawing/2014/main" id="{99267DCD-25A7-B7A2-AFBF-0BC0902A50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2" name="AutoShape 1" descr="char01">
          <a:extLst>
            <a:ext uri="{FF2B5EF4-FFF2-40B4-BE49-F238E27FC236}">
              <a16:creationId xmlns:a16="http://schemas.microsoft.com/office/drawing/2014/main" id="{B034BF86-C1B4-3F76-F92F-9680DC9388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3" name="AutoShape 2" descr="char01">
          <a:extLst>
            <a:ext uri="{FF2B5EF4-FFF2-40B4-BE49-F238E27FC236}">
              <a16:creationId xmlns:a16="http://schemas.microsoft.com/office/drawing/2014/main" id="{9D4F372D-65B0-1E4F-BCE1-05F03393F6EE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4" name="AutoShape 3" descr="char01">
          <a:extLst>
            <a:ext uri="{FF2B5EF4-FFF2-40B4-BE49-F238E27FC236}">
              <a16:creationId xmlns:a16="http://schemas.microsoft.com/office/drawing/2014/main" id="{C1ABB24C-428E-3650-49DC-3E54E9DEA4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5" name="AutoShape 1" descr="char01">
          <a:extLst>
            <a:ext uri="{FF2B5EF4-FFF2-40B4-BE49-F238E27FC236}">
              <a16:creationId xmlns:a16="http://schemas.microsoft.com/office/drawing/2014/main" id="{426CB0B0-5B0F-B1D7-0B52-C80CD9DFB38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6" name="AutoShape 2" descr="char01">
          <a:extLst>
            <a:ext uri="{FF2B5EF4-FFF2-40B4-BE49-F238E27FC236}">
              <a16:creationId xmlns:a16="http://schemas.microsoft.com/office/drawing/2014/main" id="{C24301FF-485E-C1B4-073E-C5050CCF01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7" name="AutoShape 3" descr="char01">
          <a:extLst>
            <a:ext uri="{FF2B5EF4-FFF2-40B4-BE49-F238E27FC236}">
              <a16:creationId xmlns:a16="http://schemas.microsoft.com/office/drawing/2014/main" id="{665564E2-0832-FBC3-E046-95A6C1467D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8" name="AutoShape 1" descr="char01">
          <a:extLst>
            <a:ext uri="{FF2B5EF4-FFF2-40B4-BE49-F238E27FC236}">
              <a16:creationId xmlns:a16="http://schemas.microsoft.com/office/drawing/2014/main" id="{D5AED2FF-8FD7-18D7-D53B-35926B6F2B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9" name="AutoShape 2" descr="char01">
          <a:extLst>
            <a:ext uri="{FF2B5EF4-FFF2-40B4-BE49-F238E27FC236}">
              <a16:creationId xmlns:a16="http://schemas.microsoft.com/office/drawing/2014/main" id="{B27904FF-FA97-F21F-2E7B-677232E4B6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0" name="AutoShape 3" descr="char01">
          <a:extLst>
            <a:ext uri="{FF2B5EF4-FFF2-40B4-BE49-F238E27FC236}">
              <a16:creationId xmlns:a16="http://schemas.microsoft.com/office/drawing/2014/main" id="{B5AB5C6F-A566-D3F3-69A3-2122A411D71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1" name="AutoShape 1" descr="char01">
          <a:extLst>
            <a:ext uri="{FF2B5EF4-FFF2-40B4-BE49-F238E27FC236}">
              <a16:creationId xmlns:a16="http://schemas.microsoft.com/office/drawing/2014/main" id="{AD89B54D-4578-7422-7F9E-90ABF97D92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2" name="AutoShape 2" descr="char01">
          <a:extLst>
            <a:ext uri="{FF2B5EF4-FFF2-40B4-BE49-F238E27FC236}">
              <a16:creationId xmlns:a16="http://schemas.microsoft.com/office/drawing/2014/main" id="{9D79E6C4-0852-4560-2762-89EF0B71E6A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3" name="AutoShape 3" descr="char01">
          <a:extLst>
            <a:ext uri="{FF2B5EF4-FFF2-40B4-BE49-F238E27FC236}">
              <a16:creationId xmlns:a16="http://schemas.microsoft.com/office/drawing/2014/main" id="{F904E4EE-D750-7BCB-7CAF-9874097F421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4" name="AutoShape 1" descr="char01">
          <a:extLst>
            <a:ext uri="{FF2B5EF4-FFF2-40B4-BE49-F238E27FC236}">
              <a16:creationId xmlns:a16="http://schemas.microsoft.com/office/drawing/2014/main" id="{FF9AE011-69E8-1DF8-A0DE-5780A64576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5" name="AutoShape 2" descr="char01">
          <a:extLst>
            <a:ext uri="{FF2B5EF4-FFF2-40B4-BE49-F238E27FC236}">
              <a16:creationId xmlns:a16="http://schemas.microsoft.com/office/drawing/2014/main" id="{283721A9-9B31-E21F-9FA8-3CCEEC73FC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6" name="AutoShape 3" descr="char01">
          <a:extLst>
            <a:ext uri="{FF2B5EF4-FFF2-40B4-BE49-F238E27FC236}">
              <a16:creationId xmlns:a16="http://schemas.microsoft.com/office/drawing/2014/main" id="{464BFC82-74B0-5EB6-D8C5-1BD2DB9722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7" name="AutoShape 1" descr="char01">
          <a:extLst>
            <a:ext uri="{FF2B5EF4-FFF2-40B4-BE49-F238E27FC236}">
              <a16:creationId xmlns:a16="http://schemas.microsoft.com/office/drawing/2014/main" id="{D1475CB0-029A-80AB-B043-748AB22883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8" name="AutoShape 2" descr="char01">
          <a:extLst>
            <a:ext uri="{FF2B5EF4-FFF2-40B4-BE49-F238E27FC236}">
              <a16:creationId xmlns:a16="http://schemas.microsoft.com/office/drawing/2014/main" id="{92BB6B00-575F-BEF0-C351-4D7BDFC9E1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9" name="AutoShape 3" descr="char01">
          <a:extLst>
            <a:ext uri="{FF2B5EF4-FFF2-40B4-BE49-F238E27FC236}">
              <a16:creationId xmlns:a16="http://schemas.microsoft.com/office/drawing/2014/main" id="{32B97BDF-CA73-7621-ECC1-B8E84A41FB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30" name="AutoShape 1" descr="char01">
          <a:extLst>
            <a:ext uri="{FF2B5EF4-FFF2-40B4-BE49-F238E27FC236}">
              <a16:creationId xmlns:a16="http://schemas.microsoft.com/office/drawing/2014/main" id="{E4394F02-2A7F-C958-6BCD-39A7080ABF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1" name="AutoShape 2" descr="char01">
          <a:extLst>
            <a:ext uri="{FF2B5EF4-FFF2-40B4-BE49-F238E27FC236}">
              <a16:creationId xmlns:a16="http://schemas.microsoft.com/office/drawing/2014/main" id="{CD7FA22F-36C7-1A7E-63BD-A291508AF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2" name="AutoShape 3" descr="char01">
          <a:extLst>
            <a:ext uri="{FF2B5EF4-FFF2-40B4-BE49-F238E27FC236}">
              <a16:creationId xmlns:a16="http://schemas.microsoft.com/office/drawing/2014/main" id="{D1349A32-9027-3758-1676-FDACB63B2B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33" name="AutoShape 1" descr="char01">
          <a:extLst>
            <a:ext uri="{FF2B5EF4-FFF2-40B4-BE49-F238E27FC236}">
              <a16:creationId xmlns:a16="http://schemas.microsoft.com/office/drawing/2014/main" id="{6D848A10-7694-167E-9EF2-8638011453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4" name="AutoShape 2" descr="char01">
          <a:extLst>
            <a:ext uri="{FF2B5EF4-FFF2-40B4-BE49-F238E27FC236}">
              <a16:creationId xmlns:a16="http://schemas.microsoft.com/office/drawing/2014/main" id="{6FE623F8-6CC7-2446-0938-EB78DE108C4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5" name="AutoShape 3" descr="char01">
          <a:extLst>
            <a:ext uri="{FF2B5EF4-FFF2-40B4-BE49-F238E27FC236}">
              <a16:creationId xmlns:a16="http://schemas.microsoft.com/office/drawing/2014/main" id="{761C20F7-4C46-2903-C6D2-2F18C27E30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36" name="AutoShape 1" descr="char01">
          <a:extLst>
            <a:ext uri="{FF2B5EF4-FFF2-40B4-BE49-F238E27FC236}">
              <a16:creationId xmlns:a16="http://schemas.microsoft.com/office/drawing/2014/main" id="{3071A088-3D13-597B-476F-B5AC5253FF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37" name="AutoShape 2" descr="char01">
          <a:extLst>
            <a:ext uri="{FF2B5EF4-FFF2-40B4-BE49-F238E27FC236}">
              <a16:creationId xmlns:a16="http://schemas.microsoft.com/office/drawing/2014/main" id="{70E242C2-0AAE-94EB-C845-57D59814E2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38" name="AutoShape 3" descr="char01">
          <a:extLst>
            <a:ext uri="{FF2B5EF4-FFF2-40B4-BE49-F238E27FC236}">
              <a16:creationId xmlns:a16="http://schemas.microsoft.com/office/drawing/2014/main" id="{6E02F3A1-C0CB-263B-DD9E-828292B45D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39" name="AutoShape 1" descr="char01">
          <a:extLst>
            <a:ext uri="{FF2B5EF4-FFF2-40B4-BE49-F238E27FC236}">
              <a16:creationId xmlns:a16="http://schemas.microsoft.com/office/drawing/2014/main" id="{B3AD47D2-F63F-F5B8-3AF9-1F483E23276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0" name="AutoShape 2" descr="char01">
          <a:extLst>
            <a:ext uri="{FF2B5EF4-FFF2-40B4-BE49-F238E27FC236}">
              <a16:creationId xmlns:a16="http://schemas.microsoft.com/office/drawing/2014/main" id="{923372D2-70BA-8001-4346-4DC128CEDB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1" name="AutoShape 3" descr="char01">
          <a:extLst>
            <a:ext uri="{FF2B5EF4-FFF2-40B4-BE49-F238E27FC236}">
              <a16:creationId xmlns:a16="http://schemas.microsoft.com/office/drawing/2014/main" id="{14A1DCDC-501E-B57A-B14C-2043F20C16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2" name="AutoShape 1" descr="char01">
          <a:extLst>
            <a:ext uri="{FF2B5EF4-FFF2-40B4-BE49-F238E27FC236}">
              <a16:creationId xmlns:a16="http://schemas.microsoft.com/office/drawing/2014/main" id="{34825D5A-52D7-F55F-1A98-437894887C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3" name="AutoShape 2" descr="char01">
          <a:extLst>
            <a:ext uri="{FF2B5EF4-FFF2-40B4-BE49-F238E27FC236}">
              <a16:creationId xmlns:a16="http://schemas.microsoft.com/office/drawing/2014/main" id="{47CB5ECF-2586-4FA6-CE17-EB9C2042B6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4" name="AutoShape 3" descr="char01">
          <a:extLst>
            <a:ext uri="{FF2B5EF4-FFF2-40B4-BE49-F238E27FC236}">
              <a16:creationId xmlns:a16="http://schemas.microsoft.com/office/drawing/2014/main" id="{EFCE696E-A2C0-68EF-70C1-CF9D2720D6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5" name="AutoShape 1" descr="char01">
          <a:extLst>
            <a:ext uri="{FF2B5EF4-FFF2-40B4-BE49-F238E27FC236}">
              <a16:creationId xmlns:a16="http://schemas.microsoft.com/office/drawing/2014/main" id="{888FA594-6F32-DAB8-9903-D25038AB168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6" name="AutoShape 2" descr="char01">
          <a:extLst>
            <a:ext uri="{FF2B5EF4-FFF2-40B4-BE49-F238E27FC236}">
              <a16:creationId xmlns:a16="http://schemas.microsoft.com/office/drawing/2014/main" id="{4E2E8637-14C5-4D19-E718-D046B77FB3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7" name="AutoShape 3" descr="char01">
          <a:extLst>
            <a:ext uri="{FF2B5EF4-FFF2-40B4-BE49-F238E27FC236}">
              <a16:creationId xmlns:a16="http://schemas.microsoft.com/office/drawing/2014/main" id="{3FAEE11C-B1CF-367F-785E-07B897B02A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8" name="AutoShape 1" descr="char01">
          <a:extLst>
            <a:ext uri="{FF2B5EF4-FFF2-40B4-BE49-F238E27FC236}">
              <a16:creationId xmlns:a16="http://schemas.microsoft.com/office/drawing/2014/main" id="{0119A38F-CDD5-23C7-089F-58FAF8D0BF7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9" name="AutoShape 2" descr="char01">
          <a:extLst>
            <a:ext uri="{FF2B5EF4-FFF2-40B4-BE49-F238E27FC236}">
              <a16:creationId xmlns:a16="http://schemas.microsoft.com/office/drawing/2014/main" id="{31D3A832-CE36-E241-432A-CF1ACF483F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50" name="AutoShape 3" descr="char01">
          <a:extLst>
            <a:ext uri="{FF2B5EF4-FFF2-40B4-BE49-F238E27FC236}">
              <a16:creationId xmlns:a16="http://schemas.microsoft.com/office/drawing/2014/main" id="{3A07AD09-FE9E-4D24-7A55-80881C6C28C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1" name="AutoShape 1" descr="char01">
          <a:extLst>
            <a:ext uri="{FF2B5EF4-FFF2-40B4-BE49-F238E27FC236}">
              <a16:creationId xmlns:a16="http://schemas.microsoft.com/office/drawing/2014/main" id="{9CDFA3BB-76F4-73B6-F5AB-70A26B5A662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2" name="AutoShape 2" descr="char01">
          <a:extLst>
            <a:ext uri="{FF2B5EF4-FFF2-40B4-BE49-F238E27FC236}">
              <a16:creationId xmlns:a16="http://schemas.microsoft.com/office/drawing/2014/main" id="{1FD6634D-4C8A-2145-B21F-2E0D28A5B6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3" name="AutoShape 3" descr="char01">
          <a:extLst>
            <a:ext uri="{FF2B5EF4-FFF2-40B4-BE49-F238E27FC236}">
              <a16:creationId xmlns:a16="http://schemas.microsoft.com/office/drawing/2014/main" id="{C584FF0F-CFE9-2E9E-D43A-8FFCC77019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4" name="AutoShape 1" descr="char01">
          <a:extLst>
            <a:ext uri="{FF2B5EF4-FFF2-40B4-BE49-F238E27FC236}">
              <a16:creationId xmlns:a16="http://schemas.microsoft.com/office/drawing/2014/main" id="{4ACF9271-BCE9-758D-2828-C2FE01D865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5" name="AutoShape 2" descr="char01">
          <a:extLst>
            <a:ext uri="{FF2B5EF4-FFF2-40B4-BE49-F238E27FC236}">
              <a16:creationId xmlns:a16="http://schemas.microsoft.com/office/drawing/2014/main" id="{D82DE124-4EE3-E7BC-89FD-8DDEFBD78E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6" name="AutoShape 3" descr="char01">
          <a:extLst>
            <a:ext uri="{FF2B5EF4-FFF2-40B4-BE49-F238E27FC236}">
              <a16:creationId xmlns:a16="http://schemas.microsoft.com/office/drawing/2014/main" id="{8A39F196-1177-AACA-01CC-BD3D2606DA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7" name="AutoShape 1" descr="char01">
          <a:extLst>
            <a:ext uri="{FF2B5EF4-FFF2-40B4-BE49-F238E27FC236}">
              <a16:creationId xmlns:a16="http://schemas.microsoft.com/office/drawing/2014/main" id="{8710AFC2-9122-7686-66CE-50629B5090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8" name="AutoShape 2" descr="char01">
          <a:extLst>
            <a:ext uri="{FF2B5EF4-FFF2-40B4-BE49-F238E27FC236}">
              <a16:creationId xmlns:a16="http://schemas.microsoft.com/office/drawing/2014/main" id="{F5BA1FD3-0031-A6E5-474B-BA4825FEC5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9" name="AutoShape 3" descr="char01">
          <a:extLst>
            <a:ext uri="{FF2B5EF4-FFF2-40B4-BE49-F238E27FC236}">
              <a16:creationId xmlns:a16="http://schemas.microsoft.com/office/drawing/2014/main" id="{0EE678AA-6A19-6FF3-4197-94F8AB52080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0" name="AutoShape 1" descr="char01">
          <a:extLst>
            <a:ext uri="{FF2B5EF4-FFF2-40B4-BE49-F238E27FC236}">
              <a16:creationId xmlns:a16="http://schemas.microsoft.com/office/drawing/2014/main" id="{889C19CD-DC6C-3083-B49A-EBF71883C2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1" name="AutoShape 2" descr="char01">
          <a:extLst>
            <a:ext uri="{FF2B5EF4-FFF2-40B4-BE49-F238E27FC236}">
              <a16:creationId xmlns:a16="http://schemas.microsoft.com/office/drawing/2014/main" id="{23A776C1-930E-B4FA-2F4F-B3B10B9493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2" name="AutoShape 3" descr="char01">
          <a:extLst>
            <a:ext uri="{FF2B5EF4-FFF2-40B4-BE49-F238E27FC236}">
              <a16:creationId xmlns:a16="http://schemas.microsoft.com/office/drawing/2014/main" id="{73957320-C4A2-18FB-58F4-2C55E25C6A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3" name="AutoShape 1" descr="char01">
          <a:extLst>
            <a:ext uri="{FF2B5EF4-FFF2-40B4-BE49-F238E27FC236}">
              <a16:creationId xmlns:a16="http://schemas.microsoft.com/office/drawing/2014/main" id="{B185619F-E49D-DDDC-AC3F-3873562BB8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4" name="AutoShape 2" descr="char01">
          <a:extLst>
            <a:ext uri="{FF2B5EF4-FFF2-40B4-BE49-F238E27FC236}">
              <a16:creationId xmlns:a16="http://schemas.microsoft.com/office/drawing/2014/main" id="{E2733F54-A77D-25EC-8D9F-40BEDEE162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5" name="AutoShape 3" descr="char01">
          <a:extLst>
            <a:ext uri="{FF2B5EF4-FFF2-40B4-BE49-F238E27FC236}">
              <a16:creationId xmlns:a16="http://schemas.microsoft.com/office/drawing/2014/main" id="{D1D7EDA8-F3E5-97C5-C01C-52DF678540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6" name="AutoShape 1" descr="char01">
          <a:extLst>
            <a:ext uri="{FF2B5EF4-FFF2-40B4-BE49-F238E27FC236}">
              <a16:creationId xmlns:a16="http://schemas.microsoft.com/office/drawing/2014/main" id="{CE9DBA82-AE6A-A649-252E-B1830B4203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7" name="AutoShape 2" descr="char01">
          <a:extLst>
            <a:ext uri="{FF2B5EF4-FFF2-40B4-BE49-F238E27FC236}">
              <a16:creationId xmlns:a16="http://schemas.microsoft.com/office/drawing/2014/main" id="{390D48A0-3BD1-C7B1-238C-1DE6FE7F7F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8" name="AutoShape 3" descr="char01">
          <a:extLst>
            <a:ext uri="{FF2B5EF4-FFF2-40B4-BE49-F238E27FC236}">
              <a16:creationId xmlns:a16="http://schemas.microsoft.com/office/drawing/2014/main" id="{FE658B67-408F-57D1-06D7-FFC65F87F7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9" name="AutoShape 1" descr="char01">
          <a:extLst>
            <a:ext uri="{FF2B5EF4-FFF2-40B4-BE49-F238E27FC236}">
              <a16:creationId xmlns:a16="http://schemas.microsoft.com/office/drawing/2014/main" id="{BD42F52E-CD0A-A729-CD56-B50C609BEC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0" name="AutoShape 2" descr="char01">
          <a:extLst>
            <a:ext uri="{FF2B5EF4-FFF2-40B4-BE49-F238E27FC236}">
              <a16:creationId xmlns:a16="http://schemas.microsoft.com/office/drawing/2014/main" id="{61CA9F44-4E16-6C09-4291-76613A837D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1" name="AutoShape 3" descr="char01">
          <a:extLst>
            <a:ext uri="{FF2B5EF4-FFF2-40B4-BE49-F238E27FC236}">
              <a16:creationId xmlns:a16="http://schemas.microsoft.com/office/drawing/2014/main" id="{A4B4001A-AA7A-5150-316B-AA3EF2A9287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2" name="AutoShape 1" descr="char01">
          <a:extLst>
            <a:ext uri="{FF2B5EF4-FFF2-40B4-BE49-F238E27FC236}">
              <a16:creationId xmlns:a16="http://schemas.microsoft.com/office/drawing/2014/main" id="{D90515D0-89F8-1275-5757-58678E5F40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3" name="AutoShape 2" descr="char01">
          <a:extLst>
            <a:ext uri="{FF2B5EF4-FFF2-40B4-BE49-F238E27FC236}">
              <a16:creationId xmlns:a16="http://schemas.microsoft.com/office/drawing/2014/main" id="{881D5E17-96EF-3A8C-4C3D-C8F482CF7C3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4" name="AutoShape 3" descr="char01">
          <a:extLst>
            <a:ext uri="{FF2B5EF4-FFF2-40B4-BE49-F238E27FC236}">
              <a16:creationId xmlns:a16="http://schemas.microsoft.com/office/drawing/2014/main" id="{A922DDE3-BB3B-0B1B-5DE0-0C3DDA681A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5" name="AutoShape 1" descr="char01">
          <a:extLst>
            <a:ext uri="{FF2B5EF4-FFF2-40B4-BE49-F238E27FC236}">
              <a16:creationId xmlns:a16="http://schemas.microsoft.com/office/drawing/2014/main" id="{6ABB80D5-5EFE-5B6E-6BD6-705C58D49F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6" name="AutoShape 2" descr="char01">
          <a:extLst>
            <a:ext uri="{FF2B5EF4-FFF2-40B4-BE49-F238E27FC236}">
              <a16:creationId xmlns:a16="http://schemas.microsoft.com/office/drawing/2014/main" id="{AA360A24-9F0F-9572-F956-85D130A5638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7" name="AutoShape 3" descr="char01">
          <a:extLst>
            <a:ext uri="{FF2B5EF4-FFF2-40B4-BE49-F238E27FC236}">
              <a16:creationId xmlns:a16="http://schemas.microsoft.com/office/drawing/2014/main" id="{AA68D33E-7645-617C-64E6-DB40CF98DC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8" name="AutoShape 1" descr="char01">
          <a:extLst>
            <a:ext uri="{FF2B5EF4-FFF2-40B4-BE49-F238E27FC236}">
              <a16:creationId xmlns:a16="http://schemas.microsoft.com/office/drawing/2014/main" id="{A2FDEC08-56AD-B0B2-14FF-4B7EBDEE2B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9" name="AutoShape 2" descr="char01">
          <a:extLst>
            <a:ext uri="{FF2B5EF4-FFF2-40B4-BE49-F238E27FC236}">
              <a16:creationId xmlns:a16="http://schemas.microsoft.com/office/drawing/2014/main" id="{C5E8E62B-31E8-E0C3-59EA-C72FC3042F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0" name="AutoShape 3" descr="char01">
          <a:extLst>
            <a:ext uri="{FF2B5EF4-FFF2-40B4-BE49-F238E27FC236}">
              <a16:creationId xmlns:a16="http://schemas.microsoft.com/office/drawing/2014/main" id="{ED91B43F-1C53-30FB-9A06-B386D19493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1" name="AutoShape 1" descr="char01">
          <a:extLst>
            <a:ext uri="{FF2B5EF4-FFF2-40B4-BE49-F238E27FC236}">
              <a16:creationId xmlns:a16="http://schemas.microsoft.com/office/drawing/2014/main" id="{D99AEABD-B2D0-9271-3E29-913EED1A25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2" name="AutoShape 2" descr="char01">
          <a:extLst>
            <a:ext uri="{FF2B5EF4-FFF2-40B4-BE49-F238E27FC236}">
              <a16:creationId xmlns:a16="http://schemas.microsoft.com/office/drawing/2014/main" id="{1AF96D54-A97D-8BD6-A4A1-1175C2A15C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3" name="AutoShape 3" descr="char01">
          <a:extLst>
            <a:ext uri="{FF2B5EF4-FFF2-40B4-BE49-F238E27FC236}">
              <a16:creationId xmlns:a16="http://schemas.microsoft.com/office/drawing/2014/main" id="{CDD50D5A-46BA-88DB-8C47-AFCF46828E2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4" name="AutoShape 1" descr="char01">
          <a:extLst>
            <a:ext uri="{FF2B5EF4-FFF2-40B4-BE49-F238E27FC236}">
              <a16:creationId xmlns:a16="http://schemas.microsoft.com/office/drawing/2014/main" id="{8DBDB74F-338C-C40D-80C9-A835A56712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5" name="AutoShape 2" descr="char01">
          <a:extLst>
            <a:ext uri="{FF2B5EF4-FFF2-40B4-BE49-F238E27FC236}">
              <a16:creationId xmlns:a16="http://schemas.microsoft.com/office/drawing/2014/main" id="{90B34771-08F2-393B-3D18-2879C908D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6" name="AutoShape 3" descr="char01">
          <a:extLst>
            <a:ext uri="{FF2B5EF4-FFF2-40B4-BE49-F238E27FC236}">
              <a16:creationId xmlns:a16="http://schemas.microsoft.com/office/drawing/2014/main" id="{F905DE65-B6B9-649E-A3BF-2A2FEBBD82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7" name="AutoShape 1" descr="char01">
          <a:extLst>
            <a:ext uri="{FF2B5EF4-FFF2-40B4-BE49-F238E27FC236}">
              <a16:creationId xmlns:a16="http://schemas.microsoft.com/office/drawing/2014/main" id="{20BE76FF-2355-AC3F-823A-3486FF9A3F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8" name="AutoShape 2" descr="char01">
          <a:extLst>
            <a:ext uri="{FF2B5EF4-FFF2-40B4-BE49-F238E27FC236}">
              <a16:creationId xmlns:a16="http://schemas.microsoft.com/office/drawing/2014/main" id="{0999C5C7-3438-F8B3-387D-1677A940257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9" name="AutoShape 3" descr="char01">
          <a:extLst>
            <a:ext uri="{FF2B5EF4-FFF2-40B4-BE49-F238E27FC236}">
              <a16:creationId xmlns:a16="http://schemas.microsoft.com/office/drawing/2014/main" id="{DF6A6561-D6D4-752F-BB29-1099FA7D98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0" name="AutoShape 1" descr="char01">
          <a:extLst>
            <a:ext uri="{FF2B5EF4-FFF2-40B4-BE49-F238E27FC236}">
              <a16:creationId xmlns:a16="http://schemas.microsoft.com/office/drawing/2014/main" id="{F2DE9A0E-92CC-38DD-BEA1-29111332EC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1" name="AutoShape 2" descr="char01">
          <a:extLst>
            <a:ext uri="{FF2B5EF4-FFF2-40B4-BE49-F238E27FC236}">
              <a16:creationId xmlns:a16="http://schemas.microsoft.com/office/drawing/2014/main" id="{938B39A4-118F-A54E-A1A2-1FBB255AFE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2" name="AutoShape 3" descr="char01">
          <a:extLst>
            <a:ext uri="{FF2B5EF4-FFF2-40B4-BE49-F238E27FC236}">
              <a16:creationId xmlns:a16="http://schemas.microsoft.com/office/drawing/2014/main" id="{0AD53654-DC3E-6326-DC84-E9B4F5471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3" name="AutoShape 1" descr="char01">
          <a:extLst>
            <a:ext uri="{FF2B5EF4-FFF2-40B4-BE49-F238E27FC236}">
              <a16:creationId xmlns:a16="http://schemas.microsoft.com/office/drawing/2014/main" id="{15678EC7-666B-A2BE-4AE7-F5541D406A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4" name="AutoShape 2" descr="char01">
          <a:extLst>
            <a:ext uri="{FF2B5EF4-FFF2-40B4-BE49-F238E27FC236}">
              <a16:creationId xmlns:a16="http://schemas.microsoft.com/office/drawing/2014/main" id="{A773D95E-6327-8D47-372D-0E8709BA48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5" name="AutoShape 3" descr="char01">
          <a:extLst>
            <a:ext uri="{FF2B5EF4-FFF2-40B4-BE49-F238E27FC236}">
              <a16:creationId xmlns:a16="http://schemas.microsoft.com/office/drawing/2014/main" id="{F131ED70-D3C6-5915-AE38-B5F08E352D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6" name="AutoShape 1" descr="char01">
          <a:extLst>
            <a:ext uri="{FF2B5EF4-FFF2-40B4-BE49-F238E27FC236}">
              <a16:creationId xmlns:a16="http://schemas.microsoft.com/office/drawing/2014/main" id="{9B0A0CD6-3E26-0ED6-B134-1AB253BE3D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7" name="AutoShape 2" descr="char01">
          <a:extLst>
            <a:ext uri="{FF2B5EF4-FFF2-40B4-BE49-F238E27FC236}">
              <a16:creationId xmlns:a16="http://schemas.microsoft.com/office/drawing/2014/main" id="{6BA7A9BF-49FA-38BE-78C8-E857D16C96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8" name="AutoShape 3" descr="char01">
          <a:extLst>
            <a:ext uri="{FF2B5EF4-FFF2-40B4-BE49-F238E27FC236}">
              <a16:creationId xmlns:a16="http://schemas.microsoft.com/office/drawing/2014/main" id="{AD03F99C-B343-0D03-D3CF-C13C58CAE9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9" name="AutoShape 1" descr="char01">
          <a:extLst>
            <a:ext uri="{FF2B5EF4-FFF2-40B4-BE49-F238E27FC236}">
              <a16:creationId xmlns:a16="http://schemas.microsoft.com/office/drawing/2014/main" id="{C98FCBF8-79BA-E9B6-A06E-B79CA7869E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0" name="AutoShape 2" descr="char01">
          <a:extLst>
            <a:ext uri="{FF2B5EF4-FFF2-40B4-BE49-F238E27FC236}">
              <a16:creationId xmlns:a16="http://schemas.microsoft.com/office/drawing/2014/main" id="{ACA53D55-E1D5-5AD7-0FB1-454DC6C4E0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1" name="AutoShape 3" descr="char01">
          <a:extLst>
            <a:ext uri="{FF2B5EF4-FFF2-40B4-BE49-F238E27FC236}">
              <a16:creationId xmlns:a16="http://schemas.microsoft.com/office/drawing/2014/main" id="{E9863500-D798-82E1-6EFA-E0D74A6EB87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02" name="AutoShape 1" descr="char01">
          <a:extLst>
            <a:ext uri="{FF2B5EF4-FFF2-40B4-BE49-F238E27FC236}">
              <a16:creationId xmlns:a16="http://schemas.microsoft.com/office/drawing/2014/main" id="{B7DCB5CD-C546-7ABC-F9B6-70223BB8BB8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3" name="AutoShape 2" descr="char01">
          <a:extLst>
            <a:ext uri="{FF2B5EF4-FFF2-40B4-BE49-F238E27FC236}">
              <a16:creationId xmlns:a16="http://schemas.microsoft.com/office/drawing/2014/main" id="{E5ED92FD-238C-4F29-386C-1D5900DEBD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4" name="AutoShape 3" descr="char01">
          <a:extLst>
            <a:ext uri="{FF2B5EF4-FFF2-40B4-BE49-F238E27FC236}">
              <a16:creationId xmlns:a16="http://schemas.microsoft.com/office/drawing/2014/main" id="{F83A9BB8-9F0E-F995-0014-DB01CB3A95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05" name="AutoShape 1" descr="char01">
          <a:extLst>
            <a:ext uri="{FF2B5EF4-FFF2-40B4-BE49-F238E27FC236}">
              <a16:creationId xmlns:a16="http://schemas.microsoft.com/office/drawing/2014/main" id="{A0643CC4-107C-57F1-8861-E0B01B3E1D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6" name="AutoShape 2" descr="char01">
          <a:extLst>
            <a:ext uri="{FF2B5EF4-FFF2-40B4-BE49-F238E27FC236}">
              <a16:creationId xmlns:a16="http://schemas.microsoft.com/office/drawing/2014/main" id="{956F82E8-7AC9-CFD1-DF77-6B7DF43C7D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7" name="AutoShape 3" descr="char01">
          <a:extLst>
            <a:ext uri="{FF2B5EF4-FFF2-40B4-BE49-F238E27FC236}">
              <a16:creationId xmlns:a16="http://schemas.microsoft.com/office/drawing/2014/main" id="{D4EDCE85-CC5D-D089-2FEA-8A4992E4452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08" name="AutoShape 1" descr="char01">
          <a:extLst>
            <a:ext uri="{FF2B5EF4-FFF2-40B4-BE49-F238E27FC236}">
              <a16:creationId xmlns:a16="http://schemas.microsoft.com/office/drawing/2014/main" id="{2453974E-F3EE-A7BA-3E21-7A17FF42F1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09" name="AutoShape 2" descr="char01">
          <a:extLst>
            <a:ext uri="{FF2B5EF4-FFF2-40B4-BE49-F238E27FC236}">
              <a16:creationId xmlns:a16="http://schemas.microsoft.com/office/drawing/2014/main" id="{1F02E791-C8BF-67F4-A0CF-EC07750162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0" name="AutoShape 3" descr="char01">
          <a:extLst>
            <a:ext uri="{FF2B5EF4-FFF2-40B4-BE49-F238E27FC236}">
              <a16:creationId xmlns:a16="http://schemas.microsoft.com/office/drawing/2014/main" id="{BC12C784-DB44-58CF-146F-ED226CDD7A5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1" name="AutoShape 1" descr="char01">
          <a:extLst>
            <a:ext uri="{FF2B5EF4-FFF2-40B4-BE49-F238E27FC236}">
              <a16:creationId xmlns:a16="http://schemas.microsoft.com/office/drawing/2014/main" id="{0CD8D59D-9BE9-04A6-0797-3E257F6830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2" name="AutoShape 2" descr="char01">
          <a:extLst>
            <a:ext uri="{FF2B5EF4-FFF2-40B4-BE49-F238E27FC236}">
              <a16:creationId xmlns:a16="http://schemas.microsoft.com/office/drawing/2014/main" id="{5F1348B2-69F6-A0D0-60A8-2E56709347E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3" name="AutoShape 3" descr="char01">
          <a:extLst>
            <a:ext uri="{FF2B5EF4-FFF2-40B4-BE49-F238E27FC236}">
              <a16:creationId xmlns:a16="http://schemas.microsoft.com/office/drawing/2014/main" id="{486C2CF7-EB32-3FD9-80CB-429B6838183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4" name="AutoShape 1" descr="char01">
          <a:extLst>
            <a:ext uri="{FF2B5EF4-FFF2-40B4-BE49-F238E27FC236}">
              <a16:creationId xmlns:a16="http://schemas.microsoft.com/office/drawing/2014/main" id="{19B693CF-2434-48F7-EA44-095E0FF7A5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5" name="AutoShape 2" descr="char01">
          <a:extLst>
            <a:ext uri="{FF2B5EF4-FFF2-40B4-BE49-F238E27FC236}">
              <a16:creationId xmlns:a16="http://schemas.microsoft.com/office/drawing/2014/main" id="{5841CFD1-DD2D-9815-628E-348288A7315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6" name="AutoShape 3" descr="char01">
          <a:extLst>
            <a:ext uri="{FF2B5EF4-FFF2-40B4-BE49-F238E27FC236}">
              <a16:creationId xmlns:a16="http://schemas.microsoft.com/office/drawing/2014/main" id="{B9656559-05B9-4E92-C45A-5091C685C4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7" name="AutoShape 1" descr="char01">
          <a:extLst>
            <a:ext uri="{FF2B5EF4-FFF2-40B4-BE49-F238E27FC236}">
              <a16:creationId xmlns:a16="http://schemas.microsoft.com/office/drawing/2014/main" id="{931D0977-3352-48B8-F79B-81063A0ED8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8" name="AutoShape 2" descr="char01">
          <a:extLst>
            <a:ext uri="{FF2B5EF4-FFF2-40B4-BE49-F238E27FC236}">
              <a16:creationId xmlns:a16="http://schemas.microsoft.com/office/drawing/2014/main" id="{C1CF8985-3B74-63CB-187E-4D48190360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9" name="AutoShape 3" descr="char01">
          <a:extLst>
            <a:ext uri="{FF2B5EF4-FFF2-40B4-BE49-F238E27FC236}">
              <a16:creationId xmlns:a16="http://schemas.microsoft.com/office/drawing/2014/main" id="{E8F35EA8-CADC-4BB3-D7F7-56638E76E8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0" name="AutoShape 1" descr="char01">
          <a:extLst>
            <a:ext uri="{FF2B5EF4-FFF2-40B4-BE49-F238E27FC236}">
              <a16:creationId xmlns:a16="http://schemas.microsoft.com/office/drawing/2014/main" id="{D26A9E8D-4E7D-6C27-F0E6-E985AB4BD9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1" name="AutoShape 2" descr="char01">
          <a:extLst>
            <a:ext uri="{FF2B5EF4-FFF2-40B4-BE49-F238E27FC236}">
              <a16:creationId xmlns:a16="http://schemas.microsoft.com/office/drawing/2014/main" id="{5F255C7D-783A-EC85-6E65-3DC368F6FA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2" name="AutoShape 3" descr="char01">
          <a:extLst>
            <a:ext uri="{FF2B5EF4-FFF2-40B4-BE49-F238E27FC236}">
              <a16:creationId xmlns:a16="http://schemas.microsoft.com/office/drawing/2014/main" id="{42309B37-92DB-25B8-1111-7C646FBBF5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3" name="AutoShape 1" descr="char01">
          <a:extLst>
            <a:ext uri="{FF2B5EF4-FFF2-40B4-BE49-F238E27FC236}">
              <a16:creationId xmlns:a16="http://schemas.microsoft.com/office/drawing/2014/main" id="{8F8FC9C0-C03F-FF8E-A649-83D255C88C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4" name="AutoShape 2" descr="char01">
          <a:extLst>
            <a:ext uri="{FF2B5EF4-FFF2-40B4-BE49-F238E27FC236}">
              <a16:creationId xmlns:a16="http://schemas.microsoft.com/office/drawing/2014/main" id="{8DDA0330-C680-11D8-862B-DE8D43D0DE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5" name="AutoShape 3" descr="char01">
          <a:extLst>
            <a:ext uri="{FF2B5EF4-FFF2-40B4-BE49-F238E27FC236}">
              <a16:creationId xmlns:a16="http://schemas.microsoft.com/office/drawing/2014/main" id="{45F87FF9-F751-F6DD-24AB-92E33A5A3A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6" name="AutoShape 1" descr="char01">
          <a:extLst>
            <a:ext uri="{FF2B5EF4-FFF2-40B4-BE49-F238E27FC236}">
              <a16:creationId xmlns:a16="http://schemas.microsoft.com/office/drawing/2014/main" id="{45C841D0-A825-D18B-F2E4-E66137D06A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7" name="AutoShape 2" descr="char01">
          <a:extLst>
            <a:ext uri="{FF2B5EF4-FFF2-40B4-BE49-F238E27FC236}">
              <a16:creationId xmlns:a16="http://schemas.microsoft.com/office/drawing/2014/main" id="{BCCB8E7B-13BD-5BBA-3A16-89050FDD9B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8" name="AutoShape 3" descr="char01">
          <a:extLst>
            <a:ext uri="{FF2B5EF4-FFF2-40B4-BE49-F238E27FC236}">
              <a16:creationId xmlns:a16="http://schemas.microsoft.com/office/drawing/2014/main" id="{52450759-9D66-1DB3-F4A2-B68FB18FB7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9" name="AutoShape 1" descr="char01">
          <a:extLst>
            <a:ext uri="{FF2B5EF4-FFF2-40B4-BE49-F238E27FC236}">
              <a16:creationId xmlns:a16="http://schemas.microsoft.com/office/drawing/2014/main" id="{0DC63237-7CAF-D7DC-B10D-AD1D284B70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0" name="AutoShape 2" descr="char01">
          <a:extLst>
            <a:ext uri="{FF2B5EF4-FFF2-40B4-BE49-F238E27FC236}">
              <a16:creationId xmlns:a16="http://schemas.microsoft.com/office/drawing/2014/main" id="{DA7C88AF-2E16-8469-8B86-1D59C83E0E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1" name="AutoShape 3" descr="char01">
          <a:extLst>
            <a:ext uri="{FF2B5EF4-FFF2-40B4-BE49-F238E27FC236}">
              <a16:creationId xmlns:a16="http://schemas.microsoft.com/office/drawing/2014/main" id="{11887891-3DC9-748A-FF11-1DFC0BDB7A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2" name="AutoShape 1" descr="char01">
          <a:extLst>
            <a:ext uri="{FF2B5EF4-FFF2-40B4-BE49-F238E27FC236}">
              <a16:creationId xmlns:a16="http://schemas.microsoft.com/office/drawing/2014/main" id="{E6CF7C8D-F673-056B-9184-02AC2E9A22C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3" name="AutoShape 2" descr="char01">
          <a:extLst>
            <a:ext uri="{FF2B5EF4-FFF2-40B4-BE49-F238E27FC236}">
              <a16:creationId xmlns:a16="http://schemas.microsoft.com/office/drawing/2014/main" id="{9FADF514-F6E7-0796-26B9-96E43A20B1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4" name="AutoShape 3" descr="char01">
          <a:extLst>
            <a:ext uri="{FF2B5EF4-FFF2-40B4-BE49-F238E27FC236}">
              <a16:creationId xmlns:a16="http://schemas.microsoft.com/office/drawing/2014/main" id="{DC46F8E4-D3CA-A68A-7E67-65568C8F54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5" name="AutoShape 1" descr="char01">
          <a:extLst>
            <a:ext uri="{FF2B5EF4-FFF2-40B4-BE49-F238E27FC236}">
              <a16:creationId xmlns:a16="http://schemas.microsoft.com/office/drawing/2014/main" id="{6E8926AB-409B-4F9C-5975-C529FBE2D3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6" name="AutoShape 2" descr="char01">
          <a:extLst>
            <a:ext uri="{FF2B5EF4-FFF2-40B4-BE49-F238E27FC236}">
              <a16:creationId xmlns:a16="http://schemas.microsoft.com/office/drawing/2014/main" id="{285A145A-24B8-FE0D-16AE-F0183E6891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7" name="AutoShape 3" descr="char01">
          <a:extLst>
            <a:ext uri="{FF2B5EF4-FFF2-40B4-BE49-F238E27FC236}">
              <a16:creationId xmlns:a16="http://schemas.microsoft.com/office/drawing/2014/main" id="{97DFFE56-D628-D11A-44CF-EACEEA5558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8" name="AutoShape 1" descr="char01">
          <a:extLst>
            <a:ext uri="{FF2B5EF4-FFF2-40B4-BE49-F238E27FC236}">
              <a16:creationId xmlns:a16="http://schemas.microsoft.com/office/drawing/2014/main" id="{0B1763A8-DF18-8E77-3B1F-DD91EE6EC2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9" name="AutoShape 2" descr="char01">
          <a:extLst>
            <a:ext uri="{FF2B5EF4-FFF2-40B4-BE49-F238E27FC236}">
              <a16:creationId xmlns:a16="http://schemas.microsoft.com/office/drawing/2014/main" id="{1A647DEC-B130-678D-E756-52CDAD3450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0" name="AutoShape 3" descr="char01">
          <a:extLst>
            <a:ext uri="{FF2B5EF4-FFF2-40B4-BE49-F238E27FC236}">
              <a16:creationId xmlns:a16="http://schemas.microsoft.com/office/drawing/2014/main" id="{60E8B7EE-E1A6-CB53-96D8-27C5A13A6A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1" name="AutoShape 1" descr="char01">
          <a:extLst>
            <a:ext uri="{FF2B5EF4-FFF2-40B4-BE49-F238E27FC236}">
              <a16:creationId xmlns:a16="http://schemas.microsoft.com/office/drawing/2014/main" id="{F0646130-4459-7318-F382-834271603E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2" name="AutoShape 2" descr="char01">
          <a:extLst>
            <a:ext uri="{FF2B5EF4-FFF2-40B4-BE49-F238E27FC236}">
              <a16:creationId xmlns:a16="http://schemas.microsoft.com/office/drawing/2014/main" id="{5DEE9650-C77E-D4F8-BDF9-D8F44090FE4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3" name="AutoShape 3" descr="char01">
          <a:extLst>
            <a:ext uri="{FF2B5EF4-FFF2-40B4-BE49-F238E27FC236}">
              <a16:creationId xmlns:a16="http://schemas.microsoft.com/office/drawing/2014/main" id="{0F5590B3-FFC6-94C6-B75C-532CFB7CB0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80</xdr:row>
      <xdr:rowOff>0</xdr:rowOff>
    </xdr:from>
    <xdr:to>
      <xdr:col>0</xdr:col>
      <xdr:colOff>527685</xdr:colOff>
      <xdr:row>80</xdr:row>
      <xdr:rowOff>57150</xdr:rowOff>
    </xdr:to>
    <xdr:sp macro="" textlink="">
      <xdr:nvSpPr>
        <xdr:cNvPr id="378544" name="AutoShape 1" descr="char01">
          <a:extLst>
            <a:ext uri="{FF2B5EF4-FFF2-40B4-BE49-F238E27FC236}">
              <a16:creationId xmlns:a16="http://schemas.microsoft.com/office/drawing/2014/main" id="{71162D1C-DBD9-B6CE-8540-36FB94AA50B0}"/>
            </a:ext>
          </a:extLst>
        </xdr:cNvPr>
        <xdr:cNvSpPr>
          <a:spLocks noChangeAspect="1" noChangeArrowheads="1"/>
        </xdr:cNvSpPr>
      </xdr:nvSpPr>
      <xdr:spPr bwMode="auto">
        <a:xfrm>
          <a:off x="447675" y="40347900"/>
          <a:ext cx="666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80</xdr:row>
      <xdr:rowOff>0</xdr:rowOff>
    </xdr:from>
    <xdr:to>
      <xdr:col>0</xdr:col>
      <xdr:colOff>457200</xdr:colOff>
      <xdr:row>80</xdr:row>
      <xdr:rowOff>89535</xdr:rowOff>
    </xdr:to>
    <xdr:sp macro="" textlink="">
      <xdr:nvSpPr>
        <xdr:cNvPr id="378545" name="AutoShape 3" descr="char01">
          <a:extLst>
            <a:ext uri="{FF2B5EF4-FFF2-40B4-BE49-F238E27FC236}">
              <a16:creationId xmlns:a16="http://schemas.microsoft.com/office/drawing/2014/main" id="{1313DC71-3B22-924A-E9DA-D5335CE1C348}"/>
            </a:ext>
          </a:extLst>
        </xdr:cNvPr>
        <xdr:cNvSpPr>
          <a:spLocks noChangeAspect="1" noChangeArrowheads="1"/>
        </xdr:cNvSpPr>
      </xdr:nvSpPr>
      <xdr:spPr bwMode="auto">
        <a:xfrm>
          <a:off x="400050" y="41033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6" name="AutoShape 1" descr="char01">
          <a:extLst>
            <a:ext uri="{FF2B5EF4-FFF2-40B4-BE49-F238E27FC236}">
              <a16:creationId xmlns:a16="http://schemas.microsoft.com/office/drawing/2014/main" id="{C9C1F27A-8345-1E27-288E-149DA10574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7" name="AutoShape 2" descr="char01">
          <a:extLst>
            <a:ext uri="{FF2B5EF4-FFF2-40B4-BE49-F238E27FC236}">
              <a16:creationId xmlns:a16="http://schemas.microsoft.com/office/drawing/2014/main" id="{D7966060-7A22-8E46-9AEA-1C67062DC5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8" name="AutoShape 3" descr="char01">
          <a:extLst>
            <a:ext uri="{FF2B5EF4-FFF2-40B4-BE49-F238E27FC236}">
              <a16:creationId xmlns:a16="http://schemas.microsoft.com/office/drawing/2014/main" id="{37032E73-55CB-6E9D-2F37-52AEC52C4D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9" name="AutoShape 1" descr="char01">
          <a:extLst>
            <a:ext uri="{FF2B5EF4-FFF2-40B4-BE49-F238E27FC236}">
              <a16:creationId xmlns:a16="http://schemas.microsoft.com/office/drawing/2014/main" id="{AE0695AF-1D2D-9598-D460-07EA2465D9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0" name="AutoShape 2" descr="char01">
          <a:extLst>
            <a:ext uri="{FF2B5EF4-FFF2-40B4-BE49-F238E27FC236}">
              <a16:creationId xmlns:a16="http://schemas.microsoft.com/office/drawing/2014/main" id="{10B75DD0-F4F1-269B-0BF7-DBC2F42B2B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1" name="AutoShape 3" descr="char01">
          <a:extLst>
            <a:ext uri="{FF2B5EF4-FFF2-40B4-BE49-F238E27FC236}">
              <a16:creationId xmlns:a16="http://schemas.microsoft.com/office/drawing/2014/main" id="{2AA699F9-DC31-9C59-35DC-72F617CAE7C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2" name="AutoShape 1" descr="char01">
          <a:extLst>
            <a:ext uri="{FF2B5EF4-FFF2-40B4-BE49-F238E27FC236}">
              <a16:creationId xmlns:a16="http://schemas.microsoft.com/office/drawing/2014/main" id="{213DB72A-8D0B-C927-76C3-F0D5FF722B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3" name="AutoShape 2" descr="char01">
          <a:extLst>
            <a:ext uri="{FF2B5EF4-FFF2-40B4-BE49-F238E27FC236}">
              <a16:creationId xmlns:a16="http://schemas.microsoft.com/office/drawing/2014/main" id="{71180BD9-AB0F-97F6-2249-1DCDE9487B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4" name="AutoShape 3" descr="char01">
          <a:extLst>
            <a:ext uri="{FF2B5EF4-FFF2-40B4-BE49-F238E27FC236}">
              <a16:creationId xmlns:a16="http://schemas.microsoft.com/office/drawing/2014/main" id="{276F373F-5124-C684-6385-328495CDE1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5" name="AutoShape 1" descr="char01">
          <a:extLst>
            <a:ext uri="{FF2B5EF4-FFF2-40B4-BE49-F238E27FC236}">
              <a16:creationId xmlns:a16="http://schemas.microsoft.com/office/drawing/2014/main" id="{8567BCC2-0C29-6A02-E371-F67E94FC98D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6" name="AutoShape 2" descr="char01">
          <a:extLst>
            <a:ext uri="{FF2B5EF4-FFF2-40B4-BE49-F238E27FC236}">
              <a16:creationId xmlns:a16="http://schemas.microsoft.com/office/drawing/2014/main" id="{9E15EC0B-4317-0201-FE94-C58426AB70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7" name="AutoShape 3" descr="char01">
          <a:extLst>
            <a:ext uri="{FF2B5EF4-FFF2-40B4-BE49-F238E27FC236}">
              <a16:creationId xmlns:a16="http://schemas.microsoft.com/office/drawing/2014/main" id="{8CF838EF-CE1F-7CF5-7E51-274EB1D14C0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8" name="AutoShape 1" descr="char01">
          <a:extLst>
            <a:ext uri="{FF2B5EF4-FFF2-40B4-BE49-F238E27FC236}">
              <a16:creationId xmlns:a16="http://schemas.microsoft.com/office/drawing/2014/main" id="{22BD3C6C-A335-9FDA-127A-9954F3F7E9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59" name="AutoShape 2" descr="char01">
          <a:extLst>
            <a:ext uri="{FF2B5EF4-FFF2-40B4-BE49-F238E27FC236}">
              <a16:creationId xmlns:a16="http://schemas.microsoft.com/office/drawing/2014/main" id="{E11E85C2-AD58-C636-6246-48C8384CCF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0" name="AutoShape 3" descr="char01">
          <a:extLst>
            <a:ext uri="{FF2B5EF4-FFF2-40B4-BE49-F238E27FC236}">
              <a16:creationId xmlns:a16="http://schemas.microsoft.com/office/drawing/2014/main" id="{58DAEC12-DE47-38BA-CE00-09100CD0380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1" name="AutoShape 1" descr="char01">
          <a:extLst>
            <a:ext uri="{FF2B5EF4-FFF2-40B4-BE49-F238E27FC236}">
              <a16:creationId xmlns:a16="http://schemas.microsoft.com/office/drawing/2014/main" id="{C4FE0AF3-32CB-6A0E-4FFA-3B794DE25A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2" name="AutoShape 2" descr="char01">
          <a:extLst>
            <a:ext uri="{FF2B5EF4-FFF2-40B4-BE49-F238E27FC236}">
              <a16:creationId xmlns:a16="http://schemas.microsoft.com/office/drawing/2014/main" id="{AF9F8C4D-B691-5105-6612-6281BC8E88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3" name="AutoShape 3" descr="char01">
          <a:extLst>
            <a:ext uri="{FF2B5EF4-FFF2-40B4-BE49-F238E27FC236}">
              <a16:creationId xmlns:a16="http://schemas.microsoft.com/office/drawing/2014/main" id="{14F2ED0E-42E2-2A59-3491-90359BBDB4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4" name="AutoShape 1" descr="char01">
          <a:extLst>
            <a:ext uri="{FF2B5EF4-FFF2-40B4-BE49-F238E27FC236}">
              <a16:creationId xmlns:a16="http://schemas.microsoft.com/office/drawing/2014/main" id="{FABBC81D-FBC4-E18C-336E-D91CB95EC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5" name="AutoShape 2" descr="char01">
          <a:extLst>
            <a:ext uri="{FF2B5EF4-FFF2-40B4-BE49-F238E27FC236}">
              <a16:creationId xmlns:a16="http://schemas.microsoft.com/office/drawing/2014/main" id="{BC147B83-6ED6-C144-B0D4-6664EBBB7C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6" name="AutoShape 3" descr="char01">
          <a:extLst>
            <a:ext uri="{FF2B5EF4-FFF2-40B4-BE49-F238E27FC236}">
              <a16:creationId xmlns:a16="http://schemas.microsoft.com/office/drawing/2014/main" id="{5A30546F-E84A-72A7-99FE-9D5824CFC1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7" name="AutoShape 1" descr="char01">
          <a:extLst>
            <a:ext uri="{FF2B5EF4-FFF2-40B4-BE49-F238E27FC236}">
              <a16:creationId xmlns:a16="http://schemas.microsoft.com/office/drawing/2014/main" id="{870110BB-5BB6-3F47-7EE2-1CE1DB320A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8" name="AutoShape 2" descr="char01">
          <a:extLst>
            <a:ext uri="{FF2B5EF4-FFF2-40B4-BE49-F238E27FC236}">
              <a16:creationId xmlns:a16="http://schemas.microsoft.com/office/drawing/2014/main" id="{023CEDE2-2182-90DF-C885-08F75AE17D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9" name="AutoShape 3" descr="char01">
          <a:extLst>
            <a:ext uri="{FF2B5EF4-FFF2-40B4-BE49-F238E27FC236}">
              <a16:creationId xmlns:a16="http://schemas.microsoft.com/office/drawing/2014/main" id="{EBB7709C-D7F3-59FB-B7CF-62BB0210CE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0" name="AutoShape 1" descr="char01">
          <a:extLst>
            <a:ext uri="{FF2B5EF4-FFF2-40B4-BE49-F238E27FC236}">
              <a16:creationId xmlns:a16="http://schemas.microsoft.com/office/drawing/2014/main" id="{E2A1F4F0-793F-4C2F-F12C-5A4CF2C7EE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1" name="AutoShape 2" descr="char01">
          <a:extLst>
            <a:ext uri="{FF2B5EF4-FFF2-40B4-BE49-F238E27FC236}">
              <a16:creationId xmlns:a16="http://schemas.microsoft.com/office/drawing/2014/main" id="{0DAACC2A-EFE4-63E4-843B-EE4CC44596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2" name="AutoShape 3" descr="char01">
          <a:extLst>
            <a:ext uri="{FF2B5EF4-FFF2-40B4-BE49-F238E27FC236}">
              <a16:creationId xmlns:a16="http://schemas.microsoft.com/office/drawing/2014/main" id="{92955C4F-7AA6-A9EB-6862-C66A13A12A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3" name="AutoShape 1" descr="char01">
          <a:extLst>
            <a:ext uri="{FF2B5EF4-FFF2-40B4-BE49-F238E27FC236}">
              <a16:creationId xmlns:a16="http://schemas.microsoft.com/office/drawing/2014/main" id="{E6A7B582-FA5F-F8BC-D86C-788033EB86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4" name="AutoShape 2" descr="char01">
          <a:extLst>
            <a:ext uri="{FF2B5EF4-FFF2-40B4-BE49-F238E27FC236}">
              <a16:creationId xmlns:a16="http://schemas.microsoft.com/office/drawing/2014/main" id="{5B49C3E0-C522-EF58-5B9C-AC5B5324BE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5" name="AutoShape 3" descr="char01">
          <a:extLst>
            <a:ext uri="{FF2B5EF4-FFF2-40B4-BE49-F238E27FC236}">
              <a16:creationId xmlns:a16="http://schemas.microsoft.com/office/drawing/2014/main" id="{5021F8E9-FC43-F0CF-8778-F882B05895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6" name="AutoShape 1" descr="char01">
          <a:extLst>
            <a:ext uri="{FF2B5EF4-FFF2-40B4-BE49-F238E27FC236}">
              <a16:creationId xmlns:a16="http://schemas.microsoft.com/office/drawing/2014/main" id="{54080CF4-2C88-F552-8AB9-BC2FEC7B76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7" name="AutoShape 2" descr="char01">
          <a:extLst>
            <a:ext uri="{FF2B5EF4-FFF2-40B4-BE49-F238E27FC236}">
              <a16:creationId xmlns:a16="http://schemas.microsoft.com/office/drawing/2014/main" id="{98718348-DE99-A5C4-DD25-F6AB29DB8B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8" name="AutoShape 3" descr="char01">
          <a:extLst>
            <a:ext uri="{FF2B5EF4-FFF2-40B4-BE49-F238E27FC236}">
              <a16:creationId xmlns:a16="http://schemas.microsoft.com/office/drawing/2014/main" id="{7C3AB389-774F-DD36-9304-3960D4D8D8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9" name="AutoShape 1" descr="char01">
          <a:extLst>
            <a:ext uri="{FF2B5EF4-FFF2-40B4-BE49-F238E27FC236}">
              <a16:creationId xmlns:a16="http://schemas.microsoft.com/office/drawing/2014/main" id="{0D01579F-C708-7792-8E82-7A47E6F297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80" name="AutoShape 2" descr="char01">
          <a:extLst>
            <a:ext uri="{FF2B5EF4-FFF2-40B4-BE49-F238E27FC236}">
              <a16:creationId xmlns:a16="http://schemas.microsoft.com/office/drawing/2014/main" id="{28DB212B-A1B5-F644-2A1F-0E1B92800F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81" name="AutoShape 3" descr="char01">
          <a:extLst>
            <a:ext uri="{FF2B5EF4-FFF2-40B4-BE49-F238E27FC236}">
              <a16:creationId xmlns:a16="http://schemas.microsoft.com/office/drawing/2014/main" id="{C8C12F55-D492-8AB1-3D2F-6CEE0FCD8F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2" name="AutoShape 1" descr="char01">
          <a:extLst>
            <a:ext uri="{FF2B5EF4-FFF2-40B4-BE49-F238E27FC236}">
              <a16:creationId xmlns:a16="http://schemas.microsoft.com/office/drawing/2014/main" id="{517131C0-D58C-87D2-A5C4-98713165B2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3" name="AutoShape 2" descr="char01">
          <a:extLst>
            <a:ext uri="{FF2B5EF4-FFF2-40B4-BE49-F238E27FC236}">
              <a16:creationId xmlns:a16="http://schemas.microsoft.com/office/drawing/2014/main" id="{4F15BF51-C3CE-11AD-2E4D-074DACE70AF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4" name="AutoShape 3" descr="char01">
          <a:extLst>
            <a:ext uri="{FF2B5EF4-FFF2-40B4-BE49-F238E27FC236}">
              <a16:creationId xmlns:a16="http://schemas.microsoft.com/office/drawing/2014/main" id="{F50A2E21-24B4-C114-A4DC-D1CB247F7A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5" name="AutoShape 1" descr="char01">
          <a:extLst>
            <a:ext uri="{FF2B5EF4-FFF2-40B4-BE49-F238E27FC236}">
              <a16:creationId xmlns:a16="http://schemas.microsoft.com/office/drawing/2014/main" id="{04AFCBE2-CE39-682E-1C99-0183EBE76C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6" name="AutoShape 2" descr="char01">
          <a:extLst>
            <a:ext uri="{FF2B5EF4-FFF2-40B4-BE49-F238E27FC236}">
              <a16:creationId xmlns:a16="http://schemas.microsoft.com/office/drawing/2014/main" id="{3F9AC69C-D5AF-EE1A-937C-0D798CE61D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7" name="AutoShape 3" descr="char01">
          <a:extLst>
            <a:ext uri="{FF2B5EF4-FFF2-40B4-BE49-F238E27FC236}">
              <a16:creationId xmlns:a16="http://schemas.microsoft.com/office/drawing/2014/main" id="{CECD3070-3DF2-2521-6C2D-5E32E90674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8" name="AutoShape 1" descr="char01">
          <a:extLst>
            <a:ext uri="{FF2B5EF4-FFF2-40B4-BE49-F238E27FC236}">
              <a16:creationId xmlns:a16="http://schemas.microsoft.com/office/drawing/2014/main" id="{00A91152-6C81-6A66-647D-035365AC5C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9" name="AutoShape 2" descr="char01">
          <a:extLst>
            <a:ext uri="{FF2B5EF4-FFF2-40B4-BE49-F238E27FC236}">
              <a16:creationId xmlns:a16="http://schemas.microsoft.com/office/drawing/2014/main" id="{BC378095-8F78-63F2-5CC4-471311BCC8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0" name="AutoShape 3" descr="char01">
          <a:extLst>
            <a:ext uri="{FF2B5EF4-FFF2-40B4-BE49-F238E27FC236}">
              <a16:creationId xmlns:a16="http://schemas.microsoft.com/office/drawing/2014/main" id="{CBCD0BC4-F7BF-D5C3-F9D6-BEE99A1991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91" name="AutoShape 1" descr="char01">
          <a:extLst>
            <a:ext uri="{FF2B5EF4-FFF2-40B4-BE49-F238E27FC236}">
              <a16:creationId xmlns:a16="http://schemas.microsoft.com/office/drawing/2014/main" id="{164C8737-40A6-28F1-E26A-29FB67C2968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2" name="AutoShape 2" descr="char01">
          <a:extLst>
            <a:ext uri="{FF2B5EF4-FFF2-40B4-BE49-F238E27FC236}">
              <a16:creationId xmlns:a16="http://schemas.microsoft.com/office/drawing/2014/main" id="{A169D33B-F965-BC5B-2134-D6BF2A3CDD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3" name="AutoShape 3" descr="char01">
          <a:extLst>
            <a:ext uri="{FF2B5EF4-FFF2-40B4-BE49-F238E27FC236}">
              <a16:creationId xmlns:a16="http://schemas.microsoft.com/office/drawing/2014/main" id="{04B0BFB3-EE39-8986-A10D-C02EA3C830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594" name="AutoShape 1" descr="char01">
          <a:extLst>
            <a:ext uri="{FF2B5EF4-FFF2-40B4-BE49-F238E27FC236}">
              <a16:creationId xmlns:a16="http://schemas.microsoft.com/office/drawing/2014/main" id="{732048A7-6730-3E8D-6174-DA4A1233AB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595" name="AutoShape 2" descr="char01">
          <a:extLst>
            <a:ext uri="{FF2B5EF4-FFF2-40B4-BE49-F238E27FC236}">
              <a16:creationId xmlns:a16="http://schemas.microsoft.com/office/drawing/2014/main" id="{5442AD24-ED5C-8347-CDDF-DD9F17F3DA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596" name="AutoShape 3" descr="char01">
          <a:extLst>
            <a:ext uri="{FF2B5EF4-FFF2-40B4-BE49-F238E27FC236}">
              <a16:creationId xmlns:a16="http://schemas.microsoft.com/office/drawing/2014/main" id="{2D64206A-4A58-DC6D-3C02-BAF433A560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97" name="AutoShape 1" descr="char01">
          <a:extLst>
            <a:ext uri="{FF2B5EF4-FFF2-40B4-BE49-F238E27FC236}">
              <a16:creationId xmlns:a16="http://schemas.microsoft.com/office/drawing/2014/main" id="{8E291D93-364E-8232-F0C7-B53DFA84C8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8" name="AutoShape 2" descr="char01">
          <a:extLst>
            <a:ext uri="{FF2B5EF4-FFF2-40B4-BE49-F238E27FC236}">
              <a16:creationId xmlns:a16="http://schemas.microsoft.com/office/drawing/2014/main" id="{7C45EE8F-6B78-8707-B43D-31B784BA97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9" name="AutoShape 3" descr="char01">
          <a:extLst>
            <a:ext uri="{FF2B5EF4-FFF2-40B4-BE49-F238E27FC236}">
              <a16:creationId xmlns:a16="http://schemas.microsoft.com/office/drawing/2014/main" id="{23FFF032-DDFB-E5E3-328D-02EA39D2BC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0" name="AutoShape 1" descr="char01">
          <a:extLst>
            <a:ext uri="{FF2B5EF4-FFF2-40B4-BE49-F238E27FC236}">
              <a16:creationId xmlns:a16="http://schemas.microsoft.com/office/drawing/2014/main" id="{5B499C0C-6EE1-9904-0200-1C9B72C5FAC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1" name="AutoShape 2" descr="char01">
          <a:extLst>
            <a:ext uri="{FF2B5EF4-FFF2-40B4-BE49-F238E27FC236}">
              <a16:creationId xmlns:a16="http://schemas.microsoft.com/office/drawing/2014/main" id="{E438702A-A15E-A7C0-1654-551B818E23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2" name="AutoShape 3" descr="char01">
          <a:extLst>
            <a:ext uri="{FF2B5EF4-FFF2-40B4-BE49-F238E27FC236}">
              <a16:creationId xmlns:a16="http://schemas.microsoft.com/office/drawing/2014/main" id="{7B5EEAD0-AFA2-D52E-1FE9-62A08D5AC7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3" name="AutoShape 1" descr="char01">
          <a:extLst>
            <a:ext uri="{FF2B5EF4-FFF2-40B4-BE49-F238E27FC236}">
              <a16:creationId xmlns:a16="http://schemas.microsoft.com/office/drawing/2014/main" id="{3CFB9BF3-D82A-1A20-A9A5-4AB4753B27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4" name="AutoShape 2" descr="char01">
          <a:extLst>
            <a:ext uri="{FF2B5EF4-FFF2-40B4-BE49-F238E27FC236}">
              <a16:creationId xmlns:a16="http://schemas.microsoft.com/office/drawing/2014/main" id="{1BD10065-8A8C-8470-3AEB-847AAAB05A3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5" name="AutoShape 3" descr="char01">
          <a:extLst>
            <a:ext uri="{FF2B5EF4-FFF2-40B4-BE49-F238E27FC236}">
              <a16:creationId xmlns:a16="http://schemas.microsoft.com/office/drawing/2014/main" id="{42B982EF-E1F3-7E60-3874-237D982F6FF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6" name="AutoShape 1" descr="char01">
          <a:extLst>
            <a:ext uri="{FF2B5EF4-FFF2-40B4-BE49-F238E27FC236}">
              <a16:creationId xmlns:a16="http://schemas.microsoft.com/office/drawing/2014/main" id="{6D824CB9-9B9C-B90C-3CCE-4DD30BE946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7" name="AutoShape 2" descr="char01">
          <a:extLst>
            <a:ext uri="{FF2B5EF4-FFF2-40B4-BE49-F238E27FC236}">
              <a16:creationId xmlns:a16="http://schemas.microsoft.com/office/drawing/2014/main" id="{B2A2B7E2-A310-872F-6E5E-28575A5E0ED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8" name="AutoShape 3" descr="char01">
          <a:extLst>
            <a:ext uri="{FF2B5EF4-FFF2-40B4-BE49-F238E27FC236}">
              <a16:creationId xmlns:a16="http://schemas.microsoft.com/office/drawing/2014/main" id="{24B95D25-98D9-42EF-3ADD-74640A62C7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9" name="AutoShape 1" descr="char01">
          <a:extLst>
            <a:ext uri="{FF2B5EF4-FFF2-40B4-BE49-F238E27FC236}">
              <a16:creationId xmlns:a16="http://schemas.microsoft.com/office/drawing/2014/main" id="{1D94CE40-453D-BABF-F392-5CBA3953C5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0" name="AutoShape 2" descr="char01">
          <a:extLst>
            <a:ext uri="{FF2B5EF4-FFF2-40B4-BE49-F238E27FC236}">
              <a16:creationId xmlns:a16="http://schemas.microsoft.com/office/drawing/2014/main" id="{FEA06331-050F-B846-16BC-57D83D0D891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1" name="AutoShape 3" descr="char01">
          <a:extLst>
            <a:ext uri="{FF2B5EF4-FFF2-40B4-BE49-F238E27FC236}">
              <a16:creationId xmlns:a16="http://schemas.microsoft.com/office/drawing/2014/main" id="{8F93D09D-2A65-2FE9-E532-E5FFCB905F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2" name="AutoShape 1" descr="char01">
          <a:extLst>
            <a:ext uri="{FF2B5EF4-FFF2-40B4-BE49-F238E27FC236}">
              <a16:creationId xmlns:a16="http://schemas.microsoft.com/office/drawing/2014/main" id="{9022B365-4FBE-4D2B-5B08-FDF505A1CA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3" name="AutoShape 2" descr="char01">
          <a:extLst>
            <a:ext uri="{FF2B5EF4-FFF2-40B4-BE49-F238E27FC236}">
              <a16:creationId xmlns:a16="http://schemas.microsoft.com/office/drawing/2014/main" id="{232A7A5E-93FF-3946-B4FA-00B7DCED83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4" name="AutoShape 3" descr="char01">
          <a:extLst>
            <a:ext uri="{FF2B5EF4-FFF2-40B4-BE49-F238E27FC236}">
              <a16:creationId xmlns:a16="http://schemas.microsoft.com/office/drawing/2014/main" id="{3D531E22-2F45-8396-D490-539D1EC7B9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5" name="AutoShape 1" descr="char01">
          <a:extLst>
            <a:ext uri="{FF2B5EF4-FFF2-40B4-BE49-F238E27FC236}">
              <a16:creationId xmlns:a16="http://schemas.microsoft.com/office/drawing/2014/main" id="{C6A2E027-59E8-50F5-791A-A421FC5A9B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6" name="AutoShape 2" descr="char01">
          <a:extLst>
            <a:ext uri="{FF2B5EF4-FFF2-40B4-BE49-F238E27FC236}">
              <a16:creationId xmlns:a16="http://schemas.microsoft.com/office/drawing/2014/main" id="{700DD12A-8C62-D6C4-6A47-4388215AAB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7" name="AutoShape 3" descr="char01">
          <a:extLst>
            <a:ext uri="{FF2B5EF4-FFF2-40B4-BE49-F238E27FC236}">
              <a16:creationId xmlns:a16="http://schemas.microsoft.com/office/drawing/2014/main" id="{EC7E22E2-CDA5-7EE4-043C-0D7DD9B3E1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8" name="AutoShape 1" descr="char01">
          <a:extLst>
            <a:ext uri="{FF2B5EF4-FFF2-40B4-BE49-F238E27FC236}">
              <a16:creationId xmlns:a16="http://schemas.microsoft.com/office/drawing/2014/main" id="{DBC018AB-2B0F-705B-C6D4-E70AAE7B99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9" name="AutoShape 2" descr="char01">
          <a:extLst>
            <a:ext uri="{FF2B5EF4-FFF2-40B4-BE49-F238E27FC236}">
              <a16:creationId xmlns:a16="http://schemas.microsoft.com/office/drawing/2014/main" id="{4A2BCEC9-7AEC-6771-330D-E803985EFD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0" name="AutoShape 3" descr="char01">
          <a:extLst>
            <a:ext uri="{FF2B5EF4-FFF2-40B4-BE49-F238E27FC236}">
              <a16:creationId xmlns:a16="http://schemas.microsoft.com/office/drawing/2014/main" id="{E33CCE81-96D3-0802-1D5E-16BA14FE84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21" name="AutoShape 1" descr="char01">
          <a:extLst>
            <a:ext uri="{FF2B5EF4-FFF2-40B4-BE49-F238E27FC236}">
              <a16:creationId xmlns:a16="http://schemas.microsoft.com/office/drawing/2014/main" id="{57B87F8D-1D5E-4B64-C8F2-4026642065A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2" name="AutoShape 2" descr="char01">
          <a:extLst>
            <a:ext uri="{FF2B5EF4-FFF2-40B4-BE49-F238E27FC236}">
              <a16:creationId xmlns:a16="http://schemas.microsoft.com/office/drawing/2014/main" id="{E22D53E0-6117-291F-8E42-9E2171D14A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3" name="AutoShape 3" descr="char01">
          <a:extLst>
            <a:ext uri="{FF2B5EF4-FFF2-40B4-BE49-F238E27FC236}">
              <a16:creationId xmlns:a16="http://schemas.microsoft.com/office/drawing/2014/main" id="{6DD4378C-82CE-D87B-522E-259B91E6D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24" name="AutoShape 1" descr="char01">
          <a:extLst>
            <a:ext uri="{FF2B5EF4-FFF2-40B4-BE49-F238E27FC236}">
              <a16:creationId xmlns:a16="http://schemas.microsoft.com/office/drawing/2014/main" id="{ADD79500-7D6E-4DCC-C58C-01EC0BC60F0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5" name="AutoShape 2" descr="char01">
          <a:extLst>
            <a:ext uri="{FF2B5EF4-FFF2-40B4-BE49-F238E27FC236}">
              <a16:creationId xmlns:a16="http://schemas.microsoft.com/office/drawing/2014/main" id="{4D60ABF6-2CB9-D77E-9EC7-EB3E13C27A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6" name="AutoShape 3" descr="char01">
          <a:extLst>
            <a:ext uri="{FF2B5EF4-FFF2-40B4-BE49-F238E27FC236}">
              <a16:creationId xmlns:a16="http://schemas.microsoft.com/office/drawing/2014/main" id="{9E0A8E1E-2CE2-E788-08B9-DEF5BD0F05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27" name="AutoShape 1" descr="char01">
          <a:extLst>
            <a:ext uri="{FF2B5EF4-FFF2-40B4-BE49-F238E27FC236}">
              <a16:creationId xmlns:a16="http://schemas.microsoft.com/office/drawing/2014/main" id="{01C0F246-CE72-458A-5A8E-991F6FC04C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28" name="AutoShape 2" descr="char01">
          <a:extLst>
            <a:ext uri="{FF2B5EF4-FFF2-40B4-BE49-F238E27FC236}">
              <a16:creationId xmlns:a16="http://schemas.microsoft.com/office/drawing/2014/main" id="{B0EBF8E5-FCA1-2DE1-E645-290EDB7D65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29" name="AutoShape 3" descr="char01">
          <a:extLst>
            <a:ext uri="{FF2B5EF4-FFF2-40B4-BE49-F238E27FC236}">
              <a16:creationId xmlns:a16="http://schemas.microsoft.com/office/drawing/2014/main" id="{0260B908-4EDE-D53B-1960-C8B072B83E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0" name="AutoShape 1" descr="char01">
          <a:extLst>
            <a:ext uri="{FF2B5EF4-FFF2-40B4-BE49-F238E27FC236}">
              <a16:creationId xmlns:a16="http://schemas.microsoft.com/office/drawing/2014/main" id="{9C4C00F8-DD06-6C8B-53AD-CF6617DA76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1" name="AutoShape 2" descr="char01">
          <a:extLst>
            <a:ext uri="{FF2B5EF4-FFF2-40B4-BE49-F238E27FC236}">
              <a16:creationId xmlns:a16="http://schemas.microsoft.com/office/drawing/2014/main" id="{0910E2F3-3953-F587-B8B6-5D0E4D86AE5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2" name="AutoShape 3" descr="char01">
          <a:extLst>
            <a:ext uri="{FF2B5EF4-FFF2-40B4-BE49-F238E27FC236}">
              <a16:creationId xmlns:a16="http://schemas.microsoft.com/office/drawing/2014/main" id="{156CBD9F-3033-CFD8-0ED6-8DEEED89AA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3" name="AutoShape 1" descr="char01">
          <a:extLst>
            <a:ext uri="{FF2B5EF4-FFF2-40B4-BE49-F238E27FC236}">
              <a16:creationId xmlns:a16="http://schemas.microsoft.com/office/drawing/2014/main" id="{D579542F-F7F0-F0F9-6D9A-DFA8EA2C66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4" name="AutoShape 2" descr="char01">
          <a:extLst>
            <a:ext uri="{FF2B5EF4-FFF2-40B4-BE49-F238E27FC236}">
              <a16:creationId xmlns:a16="http://schemas.microsoft.com/office/drawing/2014/main" id="{5C1B7C8C-0549-6DCE-2D36-FD9BFF6921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5" name="AutoShape 3" descr="char01">
          <a:extLst>
            <a:ext uri="{FF2B5EF4-FFF2-40B4-BE49-F238E27FC236}">
              <a16:creationId xmlns:a16="http://schemas.microsoft.com/office/drawing/2014/main" id="{7808F325-4777-405B-68C7-05C96E9891A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6" name="AutoShape 1" descr="char01">
          <a:extLst>
            <a:ext uri="{FF2B5EF4-FFF2-40B4-BE49-F238E27FC236}">
              <a16:creationId xmlns:a16="http://schemas.microsoft.com/office/drawing/2014/main" id="{8705574A-7863-40E8-AEFB-334262C51A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7" name="AutoShape 2" descr="char01">
          <a:extLst>
            <a:ext uri="{FF2B5EF4-FFF2-40B4-BE49-F238E27FC236}">
              <a16:creationId xmlns:a16="http://schemas.microsoft.com/office/drawing/2014/main" id="{322BCDAB-CE44-AA4A-E190-C74172AF14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8" name="AutoShape 3" descr="char01">
          <a:extLst>
            <a:ext uri="{FF2B5EF4-FFF2-40B4-BE49-F238E27FC236}">
              <a16:creationId xmlns:a16="http://schemas.microsoft.com/office/drawing/2014/main" id="{849023F9-5974-E5E3-1ABC-DD0582BD78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9" name="AutoShape 1" descr="char01">
          <a:extLst>
            <a:ext uri="{FF2B5EF4-FFF2-40B4-BE49-F238E27FC236}">
              <a16:creationId xmlns:a16="http://schemas.microsoft.com/office/drawing/2014/main" id="{5A9C15FB-FC9E-84B9-23D2-71CAFB697E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0" name="AutoShape 2" descr="char01">
          <a:extLst>
            <a:ext uri="{FF2B5EF4-FFF2-40B4-BE49-F238E27FC236}">
              <a16:creationId xmlns:a16="http://schemas.microsoft.com/office/drawing/2014/main" id="{4F589CEA-D4C2-BFE5-8A14-3104EA2577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1" name="AutoShape 3" descr="char01">
          <a:extLst>
            <a:ext uri="{FF2B5EF4-FFF2-40B4-BE49-F238E27FC236}">
              <a16:creationId xmlns:a16="http://schemas.microsoft.com/office/drawing/2014/main" id="{74D6AD19-555B-97F9-2FE4-452CDC60181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2" name="AutoShape 1" descr="char01">
          <a:extLst>
            <a:ext uri="{FF2B5EF4-FFF2-40B4-BE49-F238E27FC236}">
              <a16:creationId xmlns:a16="http://schemas.microsoft.com/office/drawing/2014/main" id="{FFAF1306-276A-B8F3-C49B-C8A742C383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3" name="AutoShape 2" descr="char01">
          <a:extLst>
            <a:ext uri="{FF2B5EF4-FFF2-40B4-BE49-F238E27FC236}">
              <a16:creationId xmlns:a16="http://schemas.microsoft.com/office/drawing/2014/main" id="{70AD6271-5DA7-03C0-854F-24ECF2F14A8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4" name="AutoShape 3" descr="char01">
          <a:extLst>
            <a:ext uri="{FF2B5EF4-FFF2-40B4-BE49-F238E27FC236}">
              <a16:creationId xmlns:a16="http://schemas.microsoft.com/office/drawing/2014/main" id="{5E02A070-5611-1967-95E1-A7D40B7510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5" name="AutoShape 1" descr="char01">
          <a:extLst>
            <a:ext uri="{FF2B5EF4-FFF2-40B4-BE49-F238E27FC236}">
              <a16:creationId xmlns:a16="http://schemas.microsoft.com/office/drawing/2014/main" id="{30CD85B4-13FE-73AE-3D13-F9C16B256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6" name="AutoShape 2" descr="char01">
          <a:extLst>
            <a:ext uri="{FF2B5EF4-FFF2-40B4-BE49-F238E27FC236}">
              <a16:creationId xmlns:a16="http://schemas.microsoft.com/office/drawing/2014/main" id="{ACA2AB77-B749-B8C4-001D-050CDDB084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7" name="AutoShape 3" descr="char01">
          <a:extLst>
            <a:ext uri="{FF2B5EF4-FFF2-40B4-BE49-F238E27FC236}">
              <a16:creationId xmlns:a16="http://schemas.microsoft.com/office/drawing/2014/main" id="{C3FC76A8-8C29-6F44-54B4-97709996F5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8" name="AutoShape 1" descr="char01">
          <a:extLst>
            <a:ext uri="{FF2B5EF4-FFF2-40B4-BE49-F238E27FC236}">
              <a16:creationId xmlns:a16="http://schemas.microsoft.com/office/drawing/2014/main" id="{A3B5C0BF-A8CD-EC39-3CB4-0E18F7FF44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9" name="AutoShape 2" descr="char01">
          <a:extLst>
            <a:ext uri="{FF2B5EF4-FFF2-40B4-BE49-F238E27FC236}">
              <a16:creationId xmlns:a16="http://schemas.microsoft.com/office/drawing/2014/main" id="{8660446C-5582-4421-5EF0-099788507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50" name="AutoShape 3" descr="char01">
          <a:extLst>
            <a:ext uri="{FF2B5EF4-FFF2-40B4-BE49-F238E27FC236}">
              <a16:creationId xmlns:a16="http://schemas.microsoft.com/office/drawing/2014/main" id="{C8ED44A8-D31E-0A8F-766E-D22091D177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34290</xdr:rowOff>
    </xdr:to>
    <xdr:sp macro="" textlink="">
      <xdr:nvSpPr>
        <xdr:cNvPr id="378651" name="AutoShape 1" descr="char01">
          <a:extLst>
            <a:ext uri="{FF2B5EF4-FFF2-40B4-BE49-F238E27FC236}">
              <a16:creationId xmlns:a16="http://schemas.microsoft.com/office/drawing/2014/main" id="{A3CF0F74-47CE-A38F-611B-553BB9B5A0A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108585</xdr:rowOff>
    </xdr:to>
    <xdr:sp macro="" textlink="">
      <xdr:nvSpPr>
        <xdr:cNvPr id="378652" name="AutoShape 2" descr="char01">
          <a:extLst>
            <a:ext uri="{FF2B5EF4-FFF2-40B4-BE49-F238E27FC236}">
              <a16:creationId xmlns:a16="http://schemas.microsoft.com/office/drawing/2014/main" id="{E158B630-AB6D-7120-20CE-76955EB368E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108585</xdr:rowOff>
    </xdr:to>
    <xdr:sp macro="" textlink="">
      <xdr:nvSpPr>
        <xdr:cNvPr id="378653" name="AutoShape 3" descr="char01">
          <a:extLst>
            <a:ext uri="{FF2B5EF4-FFF2-40B4-BE49-F238E27FC236}">
              <a16:creationId xmlns:a16="http://schemas.microsoft.com/office/drawing/2014/main" id="{43722B8D-3B33-F8E3-81E8-67FC1274AD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54" name="AutoShape 1" descr="char01">
          <a:extLst>
            <a:ext uri="{FF2B5EF4-FFF2-40B4-BE49-F238E27FC236}">
              <a16:creationId xmlns:a16="http://schemas.microsoft.com/office/drawing/2014/main" id="{C6C2E173-D5DB-C019-FF40-C83C278C13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5" name="AutoShape 2" descr="char01">
          <a:extLst>
            <a:ext uri="{FF2B5EF4-FFF2-40B4-BE49-F238E27FC236}">
              <a16:creationId xmlns:a16="http://schemas.microsoft.com/office/drawing/2014/main" id="{C1F47E9C-3CA1-48D2-BA06-0DB03546AC6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6" name="AutoShape 3" descr="char01">
          <a:extLst>
            <a:ext uri="{FF2B5EF4-FFF2-40B4-BE49-F238E27FC236}">
              <a16:creationId xmlns:a16="http://schemas.microsoft.com/office/drawing/2014/main" id="{266465BC-2FC6-34AC-8766-5A2FCC8676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57" name="AutoShape 1" descr="char01">
          <a:extLst>
            <a:ext uri="{FF2B5EF4-FFF2-40B4-BE49-F238E27FC236}">
              <a16:creationId xmlns:a16="http://schemas.microsoft.com/office/drawing/2014/main" id="{166BCA0A-D987-7D3A-5E17-71CE54148E2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8" name="AutoShape 2" descr="char01">
          <a:extLst>
            <a:ext uri="{FF2B5EF4-FFF2-40B4-BE49-F238E27FC236}">
              <a16:creationId xmlns:a16="http://schemas.microsoft.com/office/drawing/2014/main" id="{CDE73985-2BFA-4857-0470-AC5C3B01C1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9" name="AutoShape 3" descr="char01">
          <a:extLst>
            <a:ext uri="{FF2B5EF4-FFF2-40B4-BE49-F238E27FC236}">
              <a16:creationId xmlns:a16="http://schemas.microsoft.com/office/drawing/2014/main" id="{7A3E8439-9ACD-BDED-67E2-78DE790355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0" name="AutoShape 1" descr="char01">
          <a:extLst>
            <a:ext uri="{FF2B5EF4-FFF2-40B4-BE49-F238E27FC236}">
              <a16:creationId xmlns:a16="http://schemas.microsoft.com/office/drawing/2014/main" id="{8AB3AF44-9D31-35E0-5250-B8439170D6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1" name="AutoShape 2" descr="char01">
          <a:extLst>
            <a:ext uri="{FF2B5EF4-FFF2-40B4-BE49-F238E27FC236}">
              <a16:creationId xmlns:a16="http://schemas.microsoft.com/office/drawing/2014/main" id="{7B7E79CF-D156-4C1C-8F9C-BE839051A2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2" name="AutoShape 3" descr="char01">
          <a:extLst>
            <a:ext uri="{FF2B5EF4-FFF2-40B4-BE49-F238E27FC236}">
              <a16:creationId xmlns:a16="http://schemas.microsoft.com/office/drawing/2014/main" id="{8783FCC4-71CA-49D1-897D-ED378FA96C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3" name="AutoShape 1" descr="char01">
          <a:extLst>
            <a:ext uri="{FF2B5EF4-FFF2-40B4-BE49-F238E27FC236}">
              <a16:creationId xmlns:a16="http://schemas.microsoft.com/office/drawing/2014/main" id="{53F5C460-85BA-0E26-3878-141ED5F403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4" name="AutoShape 2" descr="char01">
          <a:extLst>
            <a:ext uri="{FF2B5EF4-FFF2-40B4-BE49-F238E27FC236}">
              <a16:creationId xmlns:a16="http://schemas.microsoft.com/office/drawing/2014/main" id="{7E12A667-ED15-CF3E-F069-AD9D002BED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5" name="AutoShape 3" descr="char01">
          <a:extLst>
            <a:ext uri="{FF2B5EF4-FFF2-40B4-BE49-F238E27FC236}">
              <a16:creationId xmlns:a16="http://schemas.microsoft.com/office/drawing/2014/main" id="{670626AF-5B25-6F26-2A7F-4F3742BA65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6" name="AutoShape 1" descr="char01">
          <a:extLst>
            <a:ext uri="{FF2B5EF4-FFF2-40B4-BE49-F238E27FC236}">
              <a16:creationId xmlns:a16="http://schemas.microsoft.com/office/drawing/2014/main" id="{233BAE6E-92CA-52D9-2A2E-703721D9BC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7" name="AutoShape 2" descr="char01">
          <a:extLst>
            <a:ext uri="{FF2B5EF4-FFF2-40B4-BE49-F238E27FC236}">
              <a16:creationId xmlns:a16="http://schemas.microsoft.com/office/drawing/2014/main" id="{AFE4BCA7-4DB8-CBBF-4F7E-1804BFF87D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8" name="AutoShape 3" descr="char01">
          <a:extLst>
            <a:ext uri="{FF2B5EF4-FFF2-40B4-BE49-F238E27FC236}">
              <a16:creationId xmlns:a16="http://schemas.microsoft.com/office/drawing/2014/main" id="{200ED643-0AE8-32E0-4A4B-E6E871EC74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9" name="AutoShape 1" descr="char01">
          <a:extLst>
            <a:ext uri="{FF2B5EF4-FFF2-40B4-BE49-F238E27FC236}">
              <a16:creationId xmlns:a16="http://schemas.microsoft.com/office/drawing/2014/main" id="{AD2FF79D-773A-7761-C454-131FDDE8B4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0" name="AutoShape 2" descr="char01">
          <a:extLst>
            <a:ext uri="{FF2B5EF4-FFF2-40B4-BE49-F238E27FC236}">
              <a16:creationId xmlns:a16="http://schemas.microsoft.com/office/drawing/2014/main" id="{787B3D00-963E-54BD-A459-BCD631C2E7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1" name="AutoShape 3" descr="char01">
          <a:extLst>
            <a:ext uri="{FF2B5EF4-FFF2-40B4-BE49-F238E27FC236}">
              <a16:creationId xmlns:a16="http://schemas.microsoft.com/office/drawing/2014/main" id="{E7BEDDB2-7493-A20E-7350-12C773FC89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2" name="AutoShape 1" descr="char01">
          <a:extLst>
            <a:ext uri="{FF2B5EF4-FFF2-40B4-BE49-F238E27FC236}">
              <a16:creationId xmlns:a16="http://schemas.microsoft.com/office/drawing/2014/main" id="{4886278A-3762-B68D-DA14-1A586AC7516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3" name="AutoShape 2" descr="char01">
          <a:extLst>
            <a:ext uri="{FF2B5EF4-FFF2-40B4-BE49-F238E27FC236}">
              <a16:creationId xmlns:a16="http://schemas.microsoft.com/office/drawing/2014/main" id="{D22A6F77-55ED-A168-3830-89F443ABD2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4" name="AutoShape 3" descr="char01">
          <a:extLst>
            <a:ext uri="{FF2B5EF4-FFF2-40B4-BE49-F238E27FC236}">
              <a16:creationId xmlns:a16="http://schemas.microsoft.com/office/drawing/2014/main" id="{2B635373-821A-3D84-F243-6C17020DCA5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5" name="AutoShape 1" descr="char01">
          <a:extLst>
            <a:ext uri="{FF2B5EF4-FFF2-40B4-BE49-F238E27FC236}">
              <a16:creationId xmlns:a16="http://schemas.microsoft.com/office/drawing/2014/main" id="{4EF24CF0-EE0F-99BE-0E8F-D69CB983944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6" name="AutoShape 2" descr="char01">
          <a:extLst>
            <a:ext uri="{FF2B5EF4-FFF2-40B4-BE49-F238E27FC236}">
              <a16:creationId xmlns:a16="http://schemas.microsoft.com/office/drawing/2014/main" id="{1358F3E6-A007-ABCF-726D-FC2DBD2BDD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7" name="AutoShape 3" descr="char01">
          <a:extLst>
            <a:ext uri="{FF2B5EF4-FFF2-40B4-BE49-F238E27FC236}">
              <a16:creationId xmlns:a16="http://schemas.microsoft.com/office/drawing/2014/main" id="{7B9F770B-E128-88EE-CAF3-78AE4C9B88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8" name="AutoShape 1" descr="char01">
          <a:extLst>
            <a:ext uri="{FF2B5EF4-FFF2-40B4-BE49-F238E27FC236}">
              <a16:creationId xmlns:a16="http://schemas.microsoft.com/office/drawing/2014/main" id="{4EAF280F-CAA4-AE61-AC99-9AA1D3A27E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9" name="AutoShape 2" descr="char01">
          <a:extLst>
            <a:ext uri="{FF2B5EF4-FFF2-40B4-BE49-F238E27FC236}">
              <a16:creationId xmlns:a16="http://schemas.microsoft.com/office/drawing/2014/main" id="{078E898C-6098-8006-42FC-AD4078CC67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80" name="AutoShape 3" descr="char01">
          <a:extLst>
            <a:ext uri="{FF2B5EF4-FFF2-40B4-BE49-F238E27FC236}">
              <a16:creationId xmlns:a16="http://schemas.microsoft.com/office/drawing/2014/main" id="{8C417C2A-9C0E-FB17-780F-728475C1EF9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34290</xdr:rowOff>
    </xdr:to>
    <xdr:sp macro="" textlink="">
      <xdr:nvSpPr>
        <xdr:cNvPr id="378681" name="AutoShape 1" descr="char01">
          <a:extLst>
            <a:ext uri="{FF2B5EF4-FFF2-40B4-BE49-F238E27FC236}">
              <a16:creationId xmlns:a16="http://schemas.microsoft.com/office/drawing/2014/main" id="{D67F9DAF-7F7A-AEEC-5D5C-1E3AA4AA96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108585</xdr:rowOff>
    </xdr:to>
    <xdr:sp macro="" textlink="">
      <xdr:nvSpPr>
        <xdr:cNvPr id="378682" name="AutoShape 2" descr="char01">
          <a:extLst>
            <a:ext uri="{FF2B5EF4-FFF2-40B4-BE49-F238E27FC236}">
              <a16:creationId xmlns:a16="http://schemas.microsoft.com/office/drawing/2014/main" id="{9095D940-FD7E-2062-D713-4E3905024A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108585</xdr:rowOff>
    </xdr:to>
    <xdr:sp macro="" textlink="">
      <xdr:nvSpPr>
        <xdr:cNvPr id="378683" name="AutoShape 3" descr="char01">
          <a:extLst>
            <a:ext uri="{FF2B5EF4-FFF2-40B4-BE49-F238E27FC236}">
              <a16:creationId xmlns:a16="http://schemas.microsoft.com/office/drawing/2014/main" id="{9F0766D7-580B-17B8-0B8A-7804AB9C4A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84" name="AutoShape 1" descr="char01">
          <a:extLst>
            <a:ext uri="{FF2B5EF4-FFF2-40B4-BE49-F238E27FC236}">
              <a16:creationId xmlns:a16="http://schemas.microsoft.com/office/drawing/2014/main" id="{507B3184-4E66-47F8-02EC-B377571B33D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5" name="AutoShape 2" descr="char01">
          <a:extLst>
            <a:ext uri="{FF2B5EF4-FFF2-40B4-BE49-F238E27FC236}">
              <a16:creationId xmlns:a16="http://schemas.microsoft.com/office/drawing/2014/main" id="{B1507B76-FA82-9799-6F3E-2F0B11FDBC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6" name="AutoShape 3" descr="char01">
          <a:extLst>
            <a:ext uri="{FF2B5EF4-FFF2-40B4-BE49-F238E27FC236}">
              <a16:creationId xmlns:a16="http://schemas.microsoft.com/office/drawing/2014/main" id="{31A0AF6E-75D3-B892-CF21-C3298E6C28B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87" name="AutoShape 1" descr="char01">
          <a:extLst>
            <a:ext uri="{FF2B5EF4-FFF2-40B4-BE49-F238E27FC236}">
              <a16:creationId xmlns:a16="http://schemas.microsoft.com/office/drawing/2014/main" id="{07846E1D-2263-B920-21D3-49AAB20450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8" name="AutoShape 2" descr="char01">
          <a:extLst>
            <a:ext uri="{FF2B5EF4-FFF2-40B4-BE49-F238E27FC236}">
              <a16:creationId xmlns:a16="http://schemas.microsoft.com/office/drawing/2014/main" id="{5E0037AC-437D-CC89-D62C-82F7979210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9" name="AutoShape 3" descr="char01">
          <a:extLst>
            <a:ext uri="{FF2B5EF4-FFF2-40B4-BE49-F238E27FC236}">
              <a16:creationId xmlns:a16="http://schemas.microsoft.com/office/drawing/2014/main" id="{11B58315-9FF2-C18E-E20C-1BE522DCCD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0" name="AutoShape 1" descr="char01">
          <a:extLst>
            <a:ext uri="{FF2B5EF4-FFF2-40B4-BE49-F238E27FC236}">
              <a16:creationId xmlns:a16="http://schemas.microsoft.com/office/drawing/2014/main" id="{156A3448-B2C1-5492-8BE8-00F15EAD4D7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1" name="AutoShape 2" descr="char01">
          <a:extLst>
            <a:ext uri="{FF2B5EF4-FFF2-40B4-BE49-F238E27FC236}">
              <a16:creationId xmlns:a16="http://schemas.microsoft.com/office/drawing/2014/main" id="{1BC2E035-D893-9E97-93A5-70DEE8B220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2" name="AutoShape 3" descr="char01">
          <a:extLst>
            <a:ext uri="{FF2B5EF4-FFF2-40B4-BE49-F238E27FC236}">
              <a16:creationId xmlns:a16="http://schemas.microsoft.com/office/drawing/2014/main" id="{353D4696-012C-77D1-5885-C8883A893A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3" name="AutoShape 1" descr="char01">
          <a:extLst>
            <a:ext uri="{FF2B5EF4-FFF2-40B4-BE49-F238E27FC236}">
              <a16:creationId xmlns:a16="http://schemas.microsoft.com/office/drawing/2014/main" id="{E8E1E21B-2DB1-8389-BF58-6D32B34F4A4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4" name="AutoShape 2" descr="char01">
          <a:extLst>
            <a:ext uri="{FF2B5EF4-FFF2-40B4-BE49-F238E27FC236}">
              <a16:creationId xmlns:a16="http://schemas.microsoft.com/office/drawing/2014/main" id="{E55C9D92-D770-FE1D-8533-F685C021CB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5" name="AutoShape 3" descr="char01">
          <a:extLst>
            <a:ext uri="{FF2B5EF4-FFF2-40B4-BE49-F238E27FC236}">
              <a16:creationId xmlns:a16="http://schemas.microsoft.com/office/drawing/2014/main" id="{31BAA2D3-1C8B-6725-F36C-C85A45792E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6" name="AutoShape 1" descr="char01">
          <a:extLst>
            <a:ext uri="{FF2B5EF4-FFF2-40B4-BE49-F238E27FC236}">
              <a16:creationId xmlns:a16="http://schemas.microsoft.com/office/drawing/2014/main" id="{0A2CC1CF-ED4B-F727-1B87-DD9972E2D9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7" name="AutoShape 2" descr="char01">
          <a:extLst>
            <a:ext uri="{FF2B5EF4-FFF2-40B4-BE49-F238E27FC236}">
              <a16:creationId xmlns:a16="http://schemas.microsoft.com/office/drawing/2014/main" id="{99002E2D-4C4F-00FD-6FD3-A4C72441AE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8" name="AutoShape 3" descr="char01">
          <a:extLst>
            <a:ext uri="{FF2B5EF4-FFF2-40B4-BE49-F238E27FC236}">
              <a16:creationId xmlns:a16="http://schemas.microsoft.com/office/drawing/2014/main" id="{75FF2568-7153-3CE1-0BD2-D0EE87C5FE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9" name="AutoShape 1" descr="char01">
          <a:extLst>
            <a:ext uri="{FF2B5EF4-FFF2-40B4-BE49-F238E27FC236}">
              <a16:creationId xmlns:a16="http://schemas.microsoft.com/office/drawing/2014/main" id="{D293F929-9932-26DC-92C4-5F2798DE38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0" name="AutoShape 2" descr="char01">
          <a:extLst>
            <a:ext uri="{FF2B5EF4-FFF2-40B4-BE49-F238E27FC236}">
              <a16:creationId xmlns:a16="http://schemas.microsoft.com/office/drawing/2014/main" id="{128A56AC-D9CE-A546-1095-341F2760E9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1" name="AutoShape 3" descr="char01">
          <a:extLst>
            <a:ext uri="{FF2B5EF4-FFF2-40B4-BE49-F238E27FC236}">
              <a16:creationId xmlns:a16="http://schemas.microsoft.com/office/drawing/2014/main" id="{FE6A0372-10C6-5B33-D2AA-294DAA5204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2" name="AutoShape 1" descr="char01">
          <a:extLst>
            <a:ext uri="{FF2B5EF4-FFF2-40B4-BE49-F238E27FC236}">
              <a16:creationId xmlns:a16="http://schemas.microsoft.com/office/drawing/2014/main" id="{9992A782-4A69-27A0-D74D-06F9A9F84D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3" name="AutoShape 2" descr="char01">
          <a:extLst>
            <a:ext uri="{FF2B5EF4-FFF2-40B4-BE49-F238E27FC236}">
              <a16:creationId xmlns:a16="http://schemas.microsoft.com/office/drawing/2014/main" id="{71EADAEB-942C-B556-FBDE-5DDC582579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4" name="AutoShape 3" descr="char01">
          <a:extLst>
            <a:ext uri="{FF2B5EF4-FFF2-40B4-BE49-F238E27FC236}">
              <a16:creationId xmlns:a16="http://schemas.microsoft.com/office/drawing/2014/main" id="{97E7AF14-FA28-74CD-171F-D988F94B8E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5" name="AutoShape 1" descr="char01">
          <a:extLst>
            <a:ext uri="{FF2B5EF4-FFF2-40B4-BE49-F238E27FC236}">
              <a16:creationId xmlns:a16="http://schemas.microsoft.com/office/drawing/2014/main" id="{8BA05715-5414-E84A-AD8D-C0E131B1B8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6" name="AutoShape 2" descr="char01">
          <a:extLst>
            <a:ext uri="{FF2B5EF4-FFF2-40B4-BE49-F238E27FC236}">
              <a16:creationId xmlns:a16="http://schemas.microsoft.com/office/drawing/2014/main" id="{7D46F80B-2520-7893-74D4-72B49566684F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7" name="AutoShape 3" descr="char01">
          <a:extLst>
            <a:ext uri="{FF2B5EF4-FFF2-40B4-BE49-F238E27FC236}">
              <a16:creationId xmlns:a16="http://schemas.microsoft.com/office/drawing/2014/main" id="{02440F8D-66A0-1AD6-7759-6C8E07A694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8" name="AutoShape 1" descr="char01">
          <a:extLst>
            <a:ext uri="{FF2B5EF4-FFF2-40B4-BE49-F238E27FC236}">
              <a16:creationId xmlns:a16="http://schemas.microsoft.com/office/drawing/2014/main" id="{C42EBD3E-8A01-1C2C-6BAB-D63FC47C28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9" name="AutoShape 2" descr="char01">
          <a:extLst>
            <a:ext uri="{FF2B5EF4-FFF2-40B4-BE49-F238E27FC236}">
              <a16:creationId xmlns:a16="http://schemas.microsoft.com/office/drawing/2014/main" id="{18F9C01D-E41B-8D1F-C2F9-ED80F8586D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10" name="AutoShape 3" descr="char01">
          <a:extLst>
            <a:ext uri="{FF2B5EF4-FFF2-40B4-BE49-F238E27FC236}">
              <a16:creationId xmlns:a16="http://schemas.microsoft.com/office/drawing/2014/main" id="{28FB80D5-063B-FC49-A80D-076BC092F0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34290</xdr:rowOff>
    </xdr:to>
    <xdr:sp macro="" textlink="">
      <xdr:nvSpPr>
        <xdr:cNvPr id="378711" name="AutoShape 1" descr="char01">
          <a:extLst>
            <a:ext uri="{FF2B5EF4-FFF2-40B4-BE49-F238E27FC236}">
              <a16:creationId xmlns:a16="http://schemas.microsoft.com/office/drawing/2014/main" id="{91D64159-A49F-1E76-7FAF-ED1629D215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108585</xdr:rowOff>
    </xdr:to>
    <xdr:sp macro="" textlink="">
      <xdr:nvSpPr>
        <xdr:cNvPr id="378712" name="AutoShape 2" descr="char01">
          <a:extLst>
            <a:ext uri="{FF2B5EF4-FFF2-40B4-BE49-F238E27FC236}">
              <a16:creationId xmlns:a16="http://schemas.microsoft.com/office/drawing/2014/main" id="{63916F68-FBF8-21DA-0E85-1BC923DBC5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108585</xdr:rowOff>
    </xdr:to>
    <xdr:sp macro="" textlink="">
      <xdr:nvSpPr>
        <xdr:cNvPr id="378713" name="AutoShape 3" descr="char01">
          <a:extLst>
            <a:ext uri="{FF2B5EF4-FFF2-40B4-BE49-F238E27FC236}">
              <a16:creationId xmlns:a16="http://schemas.microsoft.com/office/drawing/2014/main" id="{70E3F55B-4271-D196-7695-0C513DD0AC8B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34290</xdr:rowOff>
    </xdr:to>
    <xdr:sp macro="" textlink="">
      <xdr:nvSpPr>
        <xdr:cNvPr id="378714" name="AutoShape 1" descr="char01">
          <a:extLst>
            <a:ext uri="{FF2B5EF4-FFF2-40B4-BE49-F238E27FC236}">
              <a16:creationId xmlns:a16="http://schemas.microsoft.com/office/drawing/2014/main" id="{0EA08131-95FA-C495-0193-D3B526DDB4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108585</xdr:rowOff>
    </xdr:to>
    <xdr:sp macro="" textlink="">
      <xdr:nvSpPr>
        <xdr:cNvPr id="378715" name="AutoShape 2" descr="char01">
          <a:extLst>
            <a:ext uri="{FF2B5EF4-FFF2-40B4-BE49-F238E27FC236}">
              <a16:creationId xmlns:a16="http://schemas.microsoft.com/office/drawing/2014/main" id="{0211A062-04F1-F953-8F03-AE0221C6DB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108585</xdr:rowOff>
    </xdr:to>
    <xdr:sp macro="" textlink="">
      <xdr:nvSpPr>
        <xdr:cNvPr id="378716" name="AutoShape 3" descr="char01">
          <a:extLst>
            <a:ext uri="{FF2B5EF4-FFF2-40B4-BE49-F238E27FC236}">
              <a16:creationId xmlns:a16="http://schemas.microsoft.com/office/drawing/2014/main" id="{A010BB89-3F24-A655-1DB7-7DCBED9BC5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17" name="AutoShape 1" descr="char01">
          <a:extLst>
            <a:ext uri="{FF2B5EF4-FFF2-40B4-BE49-F238E27FC236}">
              <a16:creationId xmlns:a16="http://schemas.microsoft.com/office/drawing/2014/main" id="{3487836A-FE38-DE0E-8366-8FE98C0958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18" name="AutoShape 2" descr="char01">
          <a:extLst>
            <a:ext uri="{FF2B5EF4-FFF2-40B4-BE49-F238E27FC236}">
              <a16:creationId xmlns:a16="http://schemas.microsoft.com/office/drawing/2014/main" id="{89E7ECDD-DDC7-EA2E-F8CC-66549AB850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19" name="AutoShape 3" descr="char01">
          <a:extLst>
            <a:ext uri="{FF2B5EF4-FFF2-40B4-BE49-F238E27FC236}">
              <a16:creationId xmlns:a16="http://schemas.microsoft.com/office/drawing/2014/main" id="{E516193E-17E7-967F-AF2E-776CEB3F6E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0" name="AutoShape 1" descr="char01">
          <a:extLst>
            <a:ext uri="{FF2B5EF4-FFF2-40B4-BE49-F238E27FC236}">
              <a16:creationId xmlns:a16="http://schemas.microsoft.com/office/drawing/2014/main" id="{B2094E63-9F34-F309-1D1C-62731F0BFA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1" name="AutoShape 2" descr="char01">
          <a:extLst>
            <a:ext uri="{FF2B5EF4-FFF2-40B4-BE49-F238E27FC236}">
              <a16:creationId xmlns:a16="http://schemas.microsoft.com/office/drawing/2014/main" id="{B17C0D60-11C1-1165-DCF3-1D40DAF0A3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2" name="AutoShape 3" descr="char01">
          <a:extLst>
            <a:ext uri="{FF2B5EF4-FFF2-40B4-BE49-F238E27FC236}">
              <a16:creationId xmlns:a16="http://schemas.microsoft.com/office/drawing/2014/main" id="{7C8ACB6D-2FBA-3A16-D0D1-5E06FD13C9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3" name="AutoShape 1" descr="char01">
          <a:extLst>
            <a:ext uri="{FF2B5EF4-FFF2-40B4-BE49-F238E27FC236}">
              <a16:creationId xmlns:a16="http://schemas.microsoft.com/office/drawing/2014/main" id="{E78D1249-F346-F70F-683D-5CC69FC7F1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4" name="AutoShape 2" descr="char01">
          <a:extLst>
            <a:ext uri="{FF2B5EF4-FFF2-40B4-BE49-F238E27FC236}">
              <a16:creationId xmlns:a16="http://schemas.microsoft.com/office/drawing/2014/main" id="{1D5A1B99-D017-70A8-41FA-6976F793DD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5" name="AutoShape 3" descr="char01">
          <a:extLst>
            <a:ext uri="{FF2B5EF4-FFF2-40B4-BE49-F238E27FC236}">
              <a16:creationId xmlns:a16="http://schemas.microsoft.com/office/drawing/2014/main" id="{1235ECAD-5555-DE68-7399-E868C5A2A6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6" name="AutoShape 1" descr="char01">
          <a:extLst>
            <a:ext uri="{FF2B5EF4-FFF2-40B4-BE49-F238E27FC236}">
              <a16:creationId xmlns:a16="http://schemas.microsoft.com/office/drawing/2014/main" id="{5DA354F6-6658-DB99-6B58-794D6CED26F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7" name="AutoShape 2" descr="char01">
          <a:extLst>
            <a:ext uri="{FF2B5EF4-FFF2-40B4-BE49-F238E27FC236}">
              <a16:creationId xmlns:a16="http://schemas.microsoft.com/office/drawing/2014/main" id="{767C1285-A710-4189-3CA9-E621A8B433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8" name="AutoShape 3" descr="char01">
          <a:extLst>
            <a:ext uri="{FF2B5EF4-FFF2-40B4-BE49-F238E27FC236}">
              <a16:creationId xmlns:a16="http://schemas.microsoft.com/office/drawing/2014/main" id="{E463627E-407A-CC6F-5C1E-6D51D756B09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9" name="AutoShape 1" descr="char01">
          <a:extLst>
            <a:ext uri="{FF2B5EF4-FFF2-40B4-BE49-F238E27FC236}">
              <a16:creationId xmlns:a16="http://schemas.microsoft.com/office/drawing/2014/main" id="{098D3344-FDC7-719D-14D9-2E6F2DAE89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0" name="AutoShape 2" descr="char01">
          <a:extLst>
            <a:ext uri="{FF2B5EF4-FFF2-40B4-BE49-F238E27FC236}">
              <a16:creationId xmlns:a16="http://schemas.microsoft.com/office/drawing/2014/main" id="{865940F7-6763-C605-5B8A-6B0FD452EF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1" name="AutoShape 3" descr="char01">
          <a:extLst>
            <a:ext uri="{FF2B5EF4-FFF2-40B4-BE49-F238E27FC236}">
              <a16:creationId xmlns:a16="http://schemas.microsoft.com/office/drawing/2014/main" id="{165AB960-7C36-C575-FE68-BD29CAF434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2" name="AutoShape 1" descr="char01">
          <a:extLst>
            <a:ext uri="{FF2B5EF4-FFF2-40B4-BE49-F238E27FC236}">
              <a16:creationId xmlns:a16="http://schemas.microsoft.com/office/drawing/2014/main" id="{3AB99B58-D4B6-DCA1-4A33-B07790FFD0A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3" name="AutoShape 2" descr="char01">
          <a:extLst>
            <a:ext uri="{FF2B5EF4-FFF2-40B4-BE49-F238E27FC236}">
              <a16:creationId xmlns:a16="http://schemas.microsoft.com/office/drawing/2014/main" id="{7C898E77-0EFF-1CAF-8544-5340B67E2E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4" name="AutoShape 3" descr="char01">
          <a:extLst>
            <a:ext uri="{FF2B5EF4-FFF2-40B4-BE49-F238E27FC236}">
              <a16:creationId xmlns:a16="http://schemas.microsoft.com/office/drawing/2014/main" id="{A610B316-86B5-FC99-BF8F-DE2617BE93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5" name="AutoShape 1" descr="char01">
          <a:extLst>
            <a:ext uri="{FF2B5EF4-FFF2-40B4-BE49-F238E27FC236}">
              <a16:creationId xmlns:a16="http://schemas.microsoft.com/office/drawing/2014/main" id="{6F3F4AA0-FB21-A2CC-6162-E5B10B160CF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6" name="AutoShape 2" descr="char01">
          <a:extLst>
            <a:ext uri="{FF2B5EF4-FFF2-40B4-BE49-F238E27FC236}">
              <a16:creationId xmlns:a16="http://schemas.microsoft.com/office/drawing/2014/main" id="{85B4BE76-3203-EFCE-2C7E-B4BCFB57A5D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7" name="AutoShape 3" descr="char01">
          <a:extLst>
            <a:ext uri="{FF2B5EF4-FFF2-40B4-BE49-F238E27FC236}">
              <a16:creationId xmlns:a16="http://schemas.microsoft.com/office/drawing/2014/main" id="{BEEBE2EE-B6EA-C30F-4882-1488C3BBEA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8" name="AutoShape 1" descr="char01">
          <a:extLst>
            <a:ext uri="{FF2B5EF4-FFF2-40B4-BE49-F238E27FC236}">
              <a16:creationId xmlns:a16="http://schemas.microsoft.com/office/drawing/2014/main" id="{EC6F3BCA-40EA-7BD1-4A61-DD0AD980E6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9" name="AutoShape 2" descr="char01">
          <a:extLst>
            <a:ext uri="{FF2B5EF4-FFF2-40B4-BE49-F238E27FC236}">
              <a16:creationId xmlns:a16="http://schemas.microsoft.com/office/drawing/2014/main" id="{301B4299-11E8-5152-76EB-BC3279FD0F7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0" name="AutoShape 3" descr="char01">
          <a:extLst>
            <a:ext uri="{FF2B5EF4-FFF2-40B4-BE49-F238E27FC236}">
              <a16:creationId xmlns:a16="http://schemas.microsoft.com/office/drawing/2014/main" id="{4C3791CB-1CDA-25E4-39F8-0CA1E1F5E9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41" name="AutoShape 1" descr="char01">
          <a:extLst>
            <a:ext uri="{FF2B5EF4-FFF2-40B4-BE49-F238E27FC236}">
              <a16:creationId xmlns:a16="http://schemas.microsoft.com/office/drawing/2014/main" id="{FBA4612A-50FD-D659-76E4-2709CD308E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2" name="AutoShape 2" descr="char01">
          <a:extLst>
            <a:ext uri="{FF2B5EF4-FFF2-40B4-BE49-F238E27FC236}">
              <a16:creationId xmlns:a16="http://schemas.microsoft.com/office/drawing/2014/main" id="{6ED7CABF-9B07-3A34-A615-81E1C7F12F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3" name="AutoShape 3" descr="char01">
          <a:extLst>
            <a:ext uri="{FF2B5EF4-FFF2-40B4-BE49-F238E27FC236}">
              <a16:creationId xmlns:a16="http://schemas.microsoft.com/office/drawing/2014/main" id="{7C36E439-D6A1-14F2-5E54-CF1BF60ED4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44" name="AutoShape 1" descr="char01">
          <a:extLst>
            <a:ext uri="{FF2B5EF4-FFF2-40B4-BE49-F238E27FC236}">
              <a16:creationId xmlns:a16="http://schemas.microsoft.com/office/drawing/2014/main" id="{253BC336-EE74-C1A9-BD0A-9A467953EF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45" name="AutoShape 2" descr="char01">
          <a:extLst>
            <a:ext uri="{FF2B5EF4-FFF2-40B4-BE49-F238E27FC236}">
              <a16:creationId xmlns:a16="http://schemas.microsoft.com/office/drawing/2014/main" id="{2C5FAED9-4E9D-58FD-3BF5-682777AF8B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46" name="AutoShape 3" descr="char01">
          <a:extLst>
            <a:ext uri="{FF2B5EF4-FFF2-40B4-BE49-F238E27FC236}">
              <a16:creationId xmlns:a16="http://schemas.microsoft.com/office/drawing/2014/main" id="{4A1DDBA1-312A-3085-5E24-D36678ED23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47" name="AutoShape 1" descr="char01">
          <a:extLst>
            <a:ext uri="{FF2B5EF4-FFF2-40B4-BE49-F238E27FC236}">
              <a16:creationId xmlns:a16="http://schemas.microsoft.com/office/drawing/2014/main" id="{01BCE0DD-326A-3436-3D57-BDE6C20E44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48" name="AutoShape 2" descr="char01">
          <a:extLst>
            <a:ext uri="{FF2B5EF4-FFF2-40B4-BE49-F238E27FC236}">
              <a16:creationId xmlns:a16="http://schemas.microsoft.com/office/drawing/2014/main" id="{537325C7-D49E-2146-CEA9-0E54A6E770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49" name="AutoShape 3" descr="char01">
          <a:extLst>
            <a:ext uri="{FF2B5EF4-FFF2-40B4-BE49-F238E27FC236}">
              <a16:creationId xmlns:a16="http://schemas.microsoft.com/office/drawing/2014/main" id="{C919BFBF-4C67-1B08-BD2E-4DE9A0FC7A4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50" name="AutoShape 1" descr="char01">
          <a:extLst>
            <a:ext uri="{FF2B5EF4-FFF2-40B4-BE49-F238E27FC236}">
              <a16:creationId xmlns:a16="http://schemas.microsoft.com/office/drawing/2014/main" id="{51867DAC-26EC-3723-A537-B1262B83BD6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1" name="AutoShape 2" descr="char01">
          <a:extLst>
            <a:ext uri="{FF2B5EF4-FFF2-40B4-BE49-F238E27FC236}">
              <a16:creationId xmlns:a16="http://schemas.microsoft.com/office/drawing/2014/main" id="{D80B4648-CD4A-E86A-4D11-5FB1AF19D3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2" name="AutoShape 3" descr="char01">
          <a:extLst>
            <a:ext uri="{FF2B5EF4-FFF2-40B4-BE49-F238E27FC236}">
              <a16:creationId xmlns:a16="http://schemas.microsoft.com/office/drawing/2014/main" id="{86156000-F45E-3513-E384-AE677A8DF28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53" name="AutoShape 1" descr="char01">
          <a:extLst>
            <a:ext uri="{FF2B5EF4-FFF2-40B4-BE49-F238E27FC236}">
              <a16:creationId xmlns:a16="http://schemas.microsoft.com/office/drawing/2014/main" id="{3C4D134B-4171-AA8E-31CA-9B79BFE29AF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4" name="AutoShape 2" descr="char01">
          <a:extLst>
            <a:ext uri="{FF2B5EF4-FFF2-40B4-BE49-F238E27FC236}">
              <a16:creationId xmlns:a16="http://schemas.microsoft.com/office/drawing/2014/main" id="{F9D8D818-1793-3F1B-6732-BD9D80EAF7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5" name="AutoShape 3" descr="char01">
          <a:extLst>
            <a:ext uri="{FF2B5EF4-FFF2-40B4-BE49-F238E27FC236}">
              <a16:creationId xmlns:a16="http://schemas.microsoft.com/office/drawing/2014/main" id="{5FEAB0E3-958F-4ED5-0A4D-DAAD340B36A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56" name="AutoShape 1" descr="char01">
          <a:extLst>
            <a:ext uri="{FF2B5EF4-FFF2-40B4-BE49-F238E27FC236}">
              <a16:creationId xmlns:a16="http://schemas.microsoft.com/office/drawing/2014/main" id="{FC3F9A7F-AB4D-F94F-D2F1-F292825E25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7" name="AutoShape 2" descr="char01">
          <a:extLst>
            <a:ext uri="{FF2B5EF4-FFF2-40B4-BE49-F238E27FC236}">
              <a16:creationId xmlns:a16="http://schemas.microsoft.com/office/drawing/2014/main" id="{43B5762F-8A59-9AE4-DBD1-F92403161B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58" name="AutoShape 3" descr="char01">
          <a:extLst>
            <a:ext uri="{FF2B5EF4-FFF2-40B4-BE49-F238E27FC236}">
              <a16:creationId xmlns:a16="http://schemas.microsoft.com/office/drawing/2014/main" id="{51C96A69-9678-F98E-E663-71FDD6DBB1B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59" name="AutoShape 1" descr="char01">
          <a:extLst>
            <a:ext uri="{FF2B5EF4-FFF2-40B4-BE49-F238E27FC236}">
              <a16:creationId xmlns:a16="http://schemas.microsoft.com/office/drawing/2014/main" id="{EFA52E98-B096-1DC4-9A13-C34C317E34D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0" name="AutoShape 2" descr="char01">
          <a:extLst>
            <a:ext uri="{FF2B5EF4-FFF2-40B4-BE49-F238E27FC236}">
              <a16:creationId xmlns:a16="http://schemas.microsoft.com/office/drawing/2014/main" id="{2124C51C-973E-CE4D-0D7D-128B06D213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1" name="AutoShape 3" descr="char01">
          <a:extLst>
            <a:ext uri="{FF2B5EF4-FFF2-40B4-BE49-F238E27FC236}">
              <a16:creationId xmlns:a16="http://schemas.microsoft.com/office/drawing/2014/main" id="{09E31A02-A6AC-6534-351C-93CDA0F12C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62" name="AutoShape 1" descr="char01">
          <a:extLst>
            <a:ext uri="{FF2B5EF4-FFF2-40B4-BE49-F238E27FC236}">
              <a16:creationId xmlns:a16="http://schemas.microsoft.com/office/drawing/2014/main" id="{38BF5CAC-CE04-0230-2323-7A2FD15A3A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3" name="AutoShape 2" descr="char01">
          <a:extLst>
            <a:ext uri="{FF2B5EF4-FFF2-40B4-BE49-F238E27FC236}">
              <a16:creationId xmlns:a16="http://schemas.microsoft.com/office/drawing/2014/main" id="{2523612D-0F91-0D6D-0689-FFEAE3588E2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4" name="AutoShape 3" descr="char01">
          <a:extLst>
            <a:ext uri="{FF2B5EF4-FFF2-40B4-BE49-F238E27FC236}">
              <a16:creationId xmlns:a16="http://schemas.microsoft.com/office/drawing/2014/main" id="{4EE7071E-50E2-50E0-CF99-1E17C0D52B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65" name="AutoShape 1" descr="char01">
          <a:extLst>
            <a:ext uri="{FF2B5EF4-FFF2-40B4-BE49-F238E27FC236}">
              <a16:creationId xmlns:a16="http://schemas.microsoft.com/office/drawing/2014/main" id="{87B97B46-1B8F-55F8-E481-A7B8F03632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6" name="AutoShape 2" descr="char01">
          <a:extLst>
            <a:ext uri="{FF2B5EF4-FFF2-40B4-BE49-F238E27FC236}">
              <a16:creationId xmlns:a16="http://schemas.microsoft.com/office/drawing/2014/main" id="{DD60C584-3668-05A5-7194-23F13877F4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7" name="AutoShape 3" descr="char01">
          <a:extLst>
            <a:ext uri="{FF2B5EF4-FFF2-40B4-BE49-F238E27FC236}">
              <a16:creationId xmlns:a16="http://schemas.microsoft.com/office/drawing/2014/main" id="{CC15312F-18D0-C62C-5246-CB55B816D36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68" name="AutoShape 1" descr="char01">
          <a:extLst>
            <a:ext uri="{FF2B5EF4-FFF2-40B4-BE49-F238E27FC236}">
              <a16:creationId xmlns:a16="http://schemas.microsoft.com/office/drawing/2014/main" id="{9B5D76DB-A4E3-092F-A70D-264E80BCAC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69" name="AutoShape 2" descr="char01">
          <a:extLst>
            <a:ext uri="{FF2B5EF4-FFF2-40B4-BE49-F238E27FC236}">
              <a16:creationId xmlns:a16="http://schemas.microsoft.com/office/drawing/2014/main" id="{5C38F0D7-B9EA-724A-9C51-49B5CFC079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0" name="AutoShape 3" descr="char01">
          <a:extLst>
            <a:ext uri="{FF2B5EF4-FFF2-40B4-BE49-F238E27FC236}">
              <a16:creationId xmlns:a16="http://schemas.microsoft.com/office/drawing/2014/main" id="{620965A9-F620-258A-6374-391EDD5207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71" name="AutoShape 1" descr="char01">
          <a:extLst>
            <a:ext uri="{FF2B5EF4-FFF2-40B4-BE49-F238E27FC236}">
              <a16:creationId xmlns:a16="http://schemas.microsoft.com/office/drawing/2014/main" id="{58928E5F-4D41-89B1-A8C7-4BBB58923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2" name="AutoShape 2" descr="char01">
          <a:extLst>
            <a:ext uri="{FF2B5EF4-FFF2-40B4-BE49-F238E27FC236}">
              <a16:creationId xmlns:a16="http://schemas.microsoft.com/office/drawing/2014/main" id="{D9AD4BCD-1FDD-CD85-3C36-FE035C4DE2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3" name="AutoShape 3" descr="char01">
          <a:extLst>
            <a:ext uri="{FF2B5EF4-FFF2-40B4-BE49-F238E27FC236}">
              <a16:creationId xmlns:a16="http://schemas.microsoft.com/office/drawing/2014/main" id="{6A6D58F6-7414-C6A3-11AD-AA45C7BA16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74" name="AutoShape 1" descr="char01">
          <a:extLst>
            <a:ext uri="{FF2B5EF4-FFF2-40B4-BE49-F238E27FC236}">
              <a16:creationId xmlns:a16="http://schemas.microsoft.com/office/drawing/2014/main" id="{6AAD1093-E97D-2AB2-3DD6-B82313931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5" name="AutoShape 2" descr="char01">
          <a:extLst>
            <a:ext uri="{FF2B5EF4-FFF2-40B4-BE49-F238E27FC236}">
              <a16:creationId xmlns:a16="http://schemas.microsoft.com/office/drawing/2014/main" id="{01E91013-5832-8AFD-04C5-FB65DBF8FF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6" name="AutoShape 3" descr="char01">
          <a:extLst>
            <a:ext uri="{FF2B5EF4-FFF2-40B4-BE49-F238E27FC236}">
              <a16:creationId xmlns:a16="http://schemas.microsoft.com/office/drawing/2014/main" id="{1508F42A-AE6A-F364-FD97-54B5B250C7F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77" name="AutoShape 1" descr="char01">
          <a:extLst>
            <a:ext uri="{FF2B5EF4-FFF2-40B4-BE49-F238E27FC236}">
              <a16:creationId xmlns:a16="http://schemas.microsoft.com/office/drawing/2014/main" id="{563DC928-F463-8530-2BC4-D996728845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8" name="AutoShape 2" descr="char01">
          <a:extLst>
            <a:ext uri="{FF2B5EF4-FFF2-40B4-BE49-F238E27FC236}">
              <a16:creationId xmlns:a16="http://schemas.microsoft.com/office/drawing/2014/main" id="{CFBEB4DF-C9AB-C58E-1639-6C271766D4F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79" name="AutoShape 3" descr="char01">
          <a:extLst>
            <a:ext uri="{FF2B5EF4-FFF2-40B4-BE49-F238E27FC236}">
              <a16:creationId xmlns:a16="http://schemas.microsoft.com/office/drawing/2014/main" id="{B3858B54-C9EB-F2A1-548A-2AB775F95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80" name="AutoShape 1" descr="char01">
          <a:extLst>
            <a:ext uri="{FF2B5EF4-FFF2-40B4-BE49-F238E27FC236}">
              <a16:creationId xmlns:a16="http://schemas.microsoft.com/office/drawing/2014/main" id="{B09C2AE0-55E3-CAD6-2151-05925C682A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1" name="AutoShape 2" descr="char01">
          <a:extLst>
            <a:ext uri="{FF2B5EF4-FFF2-40B4-BE49-F238E27FC236}">
              <a16:creationId xmlns:a16="http://schemas.microsoft.com/office/drawing/2014/main" id="{447D218A-B472-BF50-7B8D-C3E6438F3B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2" name="AutoShape 3" descr="char01">
          <a:extLst>
            <a:ext uri="{FF2B5EF4-FFF2-40B4-BE49-F238E27FC236}">
              <a16:creationId xmlns:a16="http://schemas.microsoft.com/office/drawing/2014/main" id="{1024DEB1-C34F-6C89-B729-369CD90BE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83" name="AutoShape 1" descr="char01">
          <a:extLst>
            <a:ext uri="{FF2B5EF4-FFF2-40B4-BE49-F238E27FC236}">
              <a16:creationId xmlns:a16="http://schemas.microsoft.com/office/drawing/2014/main" id="{6FADC305-E77A-D5FE-5C51-E3759DFC36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4" name="AutoShape 2" descr="char01">
          <a:extLst>
            <a:ext uri="{FF2B5EF4-FFF2-40B4-BE49-F238E27FC236}">
              <a16:creationId xmlns:a16="http://schemas.microsoft.com/office/drawing/2014/main" id="{1CB3B896-49F8-E2B1-DCD7-2693701295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5" name="AutoShape 3" descr="char01">
          <a:extLst>
            <a:ext uri="{FF2B5EF4-FFF2-40B4-BE49-F238E27FC236}">
              <a16:creationId xmlns:a16="http://schemas.microsoft.com/office/drawing/2014/main" id="{C750B19C-7F08-3A76-7F5C-AAA2275D2F4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86" name="AutoShape 1" descr="char01">
          <a:extLst>
            <a:ext uri="{FF2B5EF4-FFF2-40B4-BE49-F238E27FC236}">
              <a16:creationId xmlns:a16="http://schemas.microsoft.com/office/drawing/2014/main" id="{AEF3BF6A-E214-B00B-3400-7EDE0F88BF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7" name="AutoShape 2" descr="char01">
          <a:extLst>
            <a:ext uri="{FF2B5EF4-FFF2-40B4-BE49-F238E27FC236}">
              <a16:creationId xmlns:a16="http://schemas.microsoft.com/office/drawing/2014/main" id="{B00987AF-DBA9-281C-21DB-03B6492CB4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88" name="AutoShape 3" descr="char01">
          <a:extLst>
            <a:ext uri="{FF2B5EF4-FFF2-40B4-BE49-F238E27FC236}">
              <a16:creationId xmlns:a16="http://schemas.microsoft.com/office/drawing/2014/main" id="{FD8668B2-2FD2-537A-8045-7CC7783FA3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89" name="AutoShape 1" descr="char01">
          <a:extLst>
            <a:ext uri="{FF2B5EF4-FFF2-40B4-BE49-F238E27FC236}">
              <a16:creationId xmlns:a16="http://schemas.microsoft.com/office/drawing/2014/main" id="{56B549EF-9499-9808-CE1B-E843383C50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0" name="AutoShape 2" descr="char01">
          <a:extLst>
            <a:ext uri="{FF2B5EF4-FFF2-40B4-BE49-F238E27FC236}">
              <a16:creationId xmlns:a16="http://schemas.microsoft.com/office/drawing/2014/main" id="{30C59D00-C7F9-09D0-6E0B-450D827AE9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1" name="AutoShape 3" descr="char01">
          <a:extLst>
            <a:ext uri="{FF2B5EF4-FFF2-40B4-BE49-F238E27FC236}">
              <a16:creationId xmlns:a16="http://schemas.microsoft.com/office/drawing/2014/main" id="{6185B4F4-ED06-1163-BF06-0063A06D17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92" name="AutoShape 1" descr="char01">
          <a:extLst>
            <a:ext uri="{FF2B5EF4-FFF2-40B4-BE49-F238E27FC236}">
              <a16:creationId xmlns:a16="http://schemas.microsoft.com/office/drawing/2014/main" id="{57186C35-60FB-6904-BB16-07961BF205C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3" name="AutoShape 2" descr="char01">
          <a:extLst>
            <a:ext uri="{FF2B5EF4-FFF2-40B4-BE49-F238E27FC236}">
              <a16:creationId xmlns:a16="http://schemas.microsoft.com/office/drawing/2014/main" id="{29AE29F2-5EE3-64F2-298F-EE9658DFEEE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4" name="AutoShape 3" descr="char01">
          <a:extLst>
            <a:ext uri="{FF2B5EF4-FFF2-40B4-BE49-F238E27FC236}">
              <a16:creationId xmlns:a16="http://schemas.microsoft.com/office/drawing/2014/main" id="{FEC82A02-9137-50CA-3327-0490A7B30E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95" name="AutoShape 1" descr="char01">
          <a:extLst>
            <a:ext uri="{FF2B5EF4-FFF2-40B4-BE49-F238E27FC236}">
              <a16:creationId xmlns:a16="http://schemas.microsoft.com/office/drawing/2014/main" id="{78D6BD65-D843-6405-4FAB-4A25C51557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6" name="AutoShape 2" descr="char01">
          <a:extLst>
            <a:ext uri="{FF2B5EF4-FFF2-40B4-BE49-F238E27FC236}">
              <a16:creationId xmlns:a16="http://schemas.microsoft.com/office/drawing/2014/main" id="{D08EB3D9-C5E0-9B2F-11D2-DD85005C28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7" name="AutoShape 3" descr="char01">
          <a:extLst>
            <a:ext uri="{FF2B5EF4-FFF2-40B4-BE49-F238E27FC236}">
              <a16:creationId xmlns:a16="http://schemas.microsoft.com/office/drawing/2014/main" id="{F055F4CC-5EFA-6F2E-DD89-5CB2484B83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798" name="AutoShape 1" descr="char01">
          <a:extLst>
            <a:ext uri="{FF2B5EF4-FFF2-40B4-BE49-F238E27FC236}">
              <a16:creationId xmlns:a16="http://schemas.microsoft.com/office/drawing/2014/main" id="{CE2DC7FA-237B-69CC-B280-B2F2569B23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799" name="AutoShape 2" descr="char01">
          <a:extLst>
            <a:ext uri="{FF2B5EF4-FFF2-40B4-BE49-F238E27FC236}">
              <a16:creationId xmlns:a16="http://schemas.microsoft.com/office/drawing/2014/main" id="{6F385C17-A281-9CC5-E590-A31CF1846E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0" name="AutoShape 3" descr="char01">
          <a:extLst>
            <a:ext uri="{FF2B5EF4-FFF2-40B4-BE49-F238E27FC236}">
              <a16:creationId xmlns:a16="http://schemas.microsoft.com/office/drawing/2014/main" id="{2850BFF2-D0D5-EDAA-E3C3-07EF1A8C95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01" name="AutoShape 1" descr="char01">
          <a:extLst>
            <a:ext uri="{FF2B5EF4-FFF2-40B4-BE49-F238E27FC236}">
              <a16:creationId xmlns:a16="http://schemas.microsoft.com/office/drawing/2014/main" id="{6E3048E0-DAD2-F264-4009-097099C0EA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2" name="AutoShape 2" descr="char01">
          <a:extLst>
            <a:ext uri="{FF2B5EF4-FFF2-40B4-BE49-F238E27FC236}">
              <a16:creationId xmlns:a16="http://schemas.microsoft.com/office/drawing/2014/main" id="{99C8822D-01A1-C6EB-8526-C0AA8069B2B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3" name="AutoShape 3" descr="char01">
          <a:extLst>
            <a:ext uri="{FF2B5EF4-FFF2-40B4-BE49-F238E27FC236}">
              <a16:creationId xmlns:a16="http://schemas.microsoft.com/office/drawing/2014/main" id="{F06FA1A4-3389-571A-1722-E8485AA03C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04" name="AutoShape 1" descr="char01">
          <a:extLst>
            <a:ext uri="{FF2B5EF4-FFF2-40B4-BE49-F238E27FC236}">
              <a16:creationId xmlns:a16="http://schemas.microsoft.com/office/drawing/2014/main" id="{833E1D87-DCB3-82F8-6F6E-F09C8321642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5" name="AutoShape 2" descr="char01">
          <a:extLst>
            <a:ext uri="{FF2B5EF4-FFF2-40B4-BE49-F238E27FC236}">
              <a16:creationId xmlns:a16="http://schemas.microsoft.com/office/drawing/2014/main" id="{255F2EDA-33D1-2E64-6A0D-9CE048CC6B6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6" name="AutoShape 3" descr="char01">
          <a:extLst>
            <a:ext uri="{FF2B5EF4-FFF2-40B4-BE49-F238E27FC236}">
              <a16:creationId xmlns:a16="http://schemas.microsoft.com/office/drawing/2014/main" id="{6D4D1653-2BA4-D593-7213-426B7FCE21A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07" name="AutoShape 1" descr="char01">
          <a:extLst>
            <a:ext uri="{FF2B5EF4-FFF2-40B4-BE49-F238E27FC236}">
              <a16:creationId xmlns:a16="http://schemas.microsoft.com/office/drawing/2014/main" id="{642A9C0E-A4B0-DEFA-7EE1-D30B6AE397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8" name="AutoShape 2" descr="char01">
          <a:extLst>
            <a:ext uri="{FF2B5EF4-FFF2-40B4-BE49-F238E27FC236}">
              <a16:creationId xmlns:a16="http://schemas.microsoft.com/office/drawing/2014/main" id="{737C36CA-A9F1-DA83-8301-11508C6ED5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09" name="AutoShape 3" descr="char01">
          <a:extLst>
            <a:ext uri="{FF2B5EF4-FFF2-40B4-BE49-F238E27FC236}">
              <a16:creationId xmlns:a16="http://schemas.microsoft.com/office/drawing/2014/main" id="{3E758520-F70A-5F01-4AE2-FE2553FDCA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10" name="AutoShape 1" descr="char01">
          <a:extLst>
            <a:ext uri="{FF2B5EF4-FFF2-40B4-BE49-F238E27FC236}">
              <a16:creationId xmlns:a16="http://schemas.microsoft.com/office/drawing/2014/main" id="{AB88B635-A96B-890F-618A-384C77CE3F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1" name="AutoShape 2" descr="char01">
          <a:extLst>
            <a:ext uri="{FF2B5EF4-FFF2-40B4-BE49-F238E27FC236}">
              <a16:creationId xmlns:a16="http://schemas.microsoft.com/office/drawing/2014/main" id="{F41F4570-59F9-8485-8B68-D14F8AF11D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2" name="AutoShape 3" descr="char01">
          <a:extLst>
            <a:ext uri="{FF2B5EF4-FFF2-40B4-BE49-F238E27FC236}">
              <a16:creationId xmlns:a16="http://schemas.microsoft.com/office/drawing/2014/main" id="{996B9C34-A57E-5228-DED0-ADC814E0CD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13" name="AutoShape 1" descr="char01">
          <a:extLst>
            <a:ext uri="{FF2B5EF4-FFF2-40B4-BE49-F238E27FC236}">
              <a16:creationId xmlns:a16="http://schemas.microsoft.com/office/drawing/2014/main" id="{45C1E3EF-1142-BE86-6F7E-E3F369DB8A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4" name="AutoShape 2" descr="char01">
          <a:extLst>
            <a:ext uri="{FF2B5EF4-FFF2-40B4-BE49-F238E27FC236}">
              <a16:creationId xmlns:a16="http://schemas.microsoft.com/office/drawing/2014/main" id="{F0679909-A4C2-B36C-6FEA-E258E3571B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5" name="AutoShape 3" descr="char01">
          <a:extLst>
            <a:ext uri="{FF2B5EF4-FFF2-40B4-BE49-F238E27FC236}">
              <a16:creationId xmlns:a16="http://schemas.microsoft.com/office/drawing/2014/main" id="{5E1ADFBB-CB14-8E56-550D-7295E105DE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16" name="AutoShape 1" descr="char01">
          <a:extLst>
            <a:ext uri="{FF2B5EF4-FFF2-40B4-BE49-F238E27FC236}">
              <a16:creationId xmlns:a16="http://schemas.microsoft.com/office/drawing/2014/main" id="{A112518A-7F61-42C4-8831-112159BC76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7" name="AutoShape 2" descr="char01">
          <a:extLst>
            <a:ext uri="{FF2B5EF4-FFF2-40B4-BE49-F238E27FC236}">
              <a16:creationId xmlns:a16="http://schemas.microsoft.com/office/drawing/2014/main" id="{FAD0302E-E252-8DA7-ACDE-AC1AA50A642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18" name="AutoShape 3" descr="char01">
          <a:extLst>
            <a:ext uri="{FF2B5EF4-FFF2-40B4-BE49-F238E27FC236}">
              <a16:creationId xmlns:a16="http://schemas.microsoft.com/office/drawing/2014/main" id="{99A2D639-2FF7-930C-5538-2DCE2E3E8A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19" name="AutoShape 1" descr="char01">
          <a:extLst>
            <a:ext uri="{FF2B5EF4-FFF2-40B4-BE49-F238E27FC236}">
              <a16:creationId xmlns:a16="http://schemas.microsoft.com/office/drawing/2014/main" id="{7D9B89DB-B69E-024B-96D8-98ADB88AEC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0" name="AutoShape 2" descr="char01">
          <a:extLst>
            <a:ext uri="{FF2B5EF4-FFF2-40B4-BE49-F238E27FC236}">
              <a16:creationId xmlns:a16="http://schemas.microsoft.com/office/drawing/2014/main" id="{2F843E33-5678-C735-4E02-07795F746A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1" name="AutoShape 3" descr="char01">
          <a:extLst>
            <a:ext uri="{FF2B5EF4-FFF2-40B4-BE49-F238E27FC236}">
              <a16:creationId xmlns:a16="http://schemas.microsoft.com/office/drawing/2014/main" id="{85122E9C-333A-BFB9-6D82-45821FC04E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22" name="AutoShape 1" descr="char01">
          <a:extLst>
            <a:ext uri="{FF2B5EF4-FFF2-40B4-BE49-F238E27FC236}">
              <a16:creationId xmlns:a16="http://schemas.microsoft.com/office/drawing/2014/main" id="{8A827D2D-73EA-657C-1E5A-FFB50686C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3" name="AutoShape 2" descr="char01">
          <a:extLst>
            <a:ext uri="{FF2B5EF4-FFF2-40B4-BE49-F238E27FC236}">
              <a16:creationId xmlns:a16="http://schemas.microsoft.com/office/drawing/2014/main" id="{8FF9B113-1AF1-F179-B46A-FAD6CBAEA40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4" name="AutoShape 3" descr="char01">
          <a:extLst>
            <a:ext uri="{FF2B5EF4-FFF2-40B4-BE49-F238E27FC236}">
              <a16:creationId xmlns:a16="http://schemas.microsoft.com/office/drawing/2014/main" id="{76525557-AE63-827A-DF64-7F8B16ACA5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25" name="AutoShape 1" descr="char01">
          <a:extLst>
            <a:ext uri="{FF2B5EF4-FFF2-40B4-BE49-F238E27FC236}">
              <a16:creationId xmlns:a16="http://schemas.microsoft.com/office/drawing/2014/main" id="{4F53B409-62F7-D9B6-D301-CA8D64624A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6" name="AutoShape 2" descr="char01">
          <a:extLst>
            <a:ext uri="{FF2B5EF4-FFF2-40B4-BE49-F238E27FC236}">
              <a16:creationId xmlns:a16="http://schemas.microsoft.com/office/drawing/2014/main" id="{71E5E660-05D4-0DBF-E23E-2BC9E8D239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7" name="AutoShape 3" descr="char01">
          <a:extLst>
            <a:ext uri="{FF2B5EF4-FFF2-40B4-BE49-F238E27FC236}">
              <a16:creationId xmlns:a16="http://schemas.microsoft.com/office/drawing/2014/main" id="{330F6F08-3E5B-2B89-3288-578B01CB57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28" name="AutoShape 1" descr="char01">
          <a:extLst>
            <a:ext uri="{FF2B5EF4-FFF2-40B4-BE49-F238E27FC236}">
              <a16:creationId xmlns:a16="http://schemas.microsoft.com/office/drawing/2014/main" id="{3BFBC752-0D7E-38D8-CD3B-D272B3C6F9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29" name="AutoShape 2" descr="char01">
          <a:extLst>
            <a:ext uri="{FF2B5EF4-FFF2-40B4-BE49-F238E27FC236}">
              <a16:creationId xmlns:a16="http://schemas.microsoft.com/office/drawing/2014/main" id="{2312AD8C-1A02-7266-D079-2C16D3C6AA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0" name="AutoShape 3" descr="char01">
          <a:extLst>
            <a:ext uri="{FF2B5EF4-FFF2-40B4-BE49-F238E27FC236}">
              <a16:creationId xmlns:a16="http://schemas.microsoft.com/office/drawing/2014/main" id="{A78A1EB6-6B52-3B36-7FDF-EEE0F7CC22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31" name="AutoShape 1" descr="char01">
          <a:extLst>
            <a:ext uri="{FF2B5EF4-FFF2-40B4-BE49-F238E27FC236}">
              <a16:creationId xmlns:a16="http://schemas.microsoft.com/office/drawing/2014/main" id="{A35A181D-8AC4-9788-1DAF-2B716AE89A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2" name="AutoShape 2" descr="char01">
          <a:extLst>
            <a:ext uri="{FF2B5EF4-FFF2-40B4-BE49-F238E27FC236}">
              <a16:creationId xmlns:a16="http://schemas.microsoft.com/office/drawing/2014/main" id="{8B27D003-E576-DD41-9C8C-A8CF3D88E2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3" name="AutoShape 3" descr="char01">
          <a:extLst>
            <a:ext uri="{FF2B5EF4-FFF2-40B4-BE49-F238E27FC236}">
              <a16:creationId xmlns:a16="http://schemas.microsoft.com/office/drawing/2014/main" id="{09795508-BB54-E68A-F4A0-3FD4CF139A0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34" name="AutoShape 1" descr="char01">
          <a:extLst>
            <a:ext uri="{FF2B5EF4-FFF2-40B4-BE49-F238E27FC236}">
              <a16:creationId xmlns:a16="http://schemas.microsoft.com/office/drawing/2014/main" id="{122B28E0-9544-4CE5-2584-6F3F6904D9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5" name="AutoShape 2" descr="char01">
          <a:extLst>
            <a:ext uri="{FF2B5EF4-FFF2-40B4-BE49-F238E27FC236}">
              <a16:creationId xmlns:a16="http://schemas.microsoft.com/office/drawing/2014/main" id="{A9F856D3-DC18-DB03-3DB7-27BFDBBDD8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6" name="AutoShape 3" descr="char01">
          <a:extLst>
            <a:ext uri="{FF2B5EF4-FFF2-40B4-BE49-F238E27FC236}">
              <a16:creationId xmlns:a16="http://schemas.microsoft.com/office/drawing/2014/main" id="{33981AA9-12CE-DE85-D472-1B42C885B0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37" name="AutoShape 1" descr="char01">
          <a:extLst>
            <a:ext uri="{FF2B5EF4-FFF2-40B4-BE49-F238E27FC236}">
              <a16:creationId xmlns:a16="http://schemas.microsoft.com/office/drawing/2014/main" id="{C1D129C9-1FFB-B45F-7AFD-F93E1871C7D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8" name="AutoShape 2" descr="char01">
          <a:extLst>
            <a:ext uri="{FF2B5EF4-FFF2-40B4-BE49-F238E27FC236}">
              <a16:creationId xmlns:a16="http://schemas.microsoft.com/office/drawing/2014/main" id="{40FD1F64-A503-B435-0D6C-1DDFE80B28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39" name="AutoShape 3" descr="char01">
          <a:extLst>
            <a:ext uri="{FF2B5EF4-FFF2-40B4-BE49-F238E27FC236}">
              <a16:creationId xmlns:a16="http://schemas.microsoft.com/office/drawing/2014/main" id="{70247C5E-96EA-E250-8D0E-80B62F9A4B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40" name="AutoShape 1" descr="char01">
          <a:extLst>
            <a:ext uri="{FF2B5EF4-FFF2-40B4-BE49-F238E27FC236}">
              <a16:creationId xmlns:a16="http://schemas.microsoft.com/office/drawing/2014/main" id="{AF10B79B-E4CF-2661-5DD5-A0E3CD6719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1" name="AutoShape 2" descr="char01">
          <a:extLst>
            <a:ext uri="{FF2B5EF4-FFF2-40B4-BE49-F238E27FC236}">
              <a16:creationId xmlns:a16="http://schemas.microsoft.com/office/drawing/2014/main" id="{8FF5515E-4FC7-2C8F-FEB4-0FDE6157DC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2" name="AutoShape 3" descr="char01">
          <a:extLst>
            <a:ext uri="{FF2B5EF4-FFF2-40B4-BE49-F238E27FC236}">
              <a16:creationId xmlns:a16="http://schemas.microsoft.com/office/drawing/2014/main" id="{CEAA6E55-2A91-3DFD-C902-24BCE12475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43" name="AutoShape 1" descr="char01">
          <a:extLst>
            <a:ext uri="{FF2B5EF4-FFF2-40B4-BE49-F238E27FC236}">
              <a16:creationId xmlns:a16="http://schemas.microsoft.com/office/drawing/2014/main" id="{841C9FD5-D5B2-2EC4-0D1A-A9517E9553E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4" name="AutoShape 2" descr="char01">
          <a:extLst>
            <a:ext uri="{FF2B5EF4-FFF2-40B4-BE49-F238E27FC236}">
              <a16:creationId xmlns:a16="http://schemas.microsoft.com/office/drawing/2014/main" id="{54791926-7096-1720-F405-419E07E49C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5" name="AutoShape 3" descr="char01">
          <a:extLst>
            <a:ext uri="{FF2B5EF4-FFF2-40B4-BE49-F238E27FC236}">
              <a16:creationId xmlns:a16="http://schemas.microsoft.com/office/drawing/2014/main" id="{8801C339-7699-299C-ACC3-F1F976C47D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46" name="AutoShape 1" descr="char01">
          <a:extLst>
            <a:ext uri="{FF2B5EF4-FFF2-40B4-BE49-F238E27FC236}">
              <a16:creationId xmlns:a16="http://schemas.microsoft.com/office/drawing/2014/main" id="{2016B08E-8992-7F1E-E5B2-A67DEAAD51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7" name="AutoShape 2" descr="char01">
          <a:extLst>
            <a:ext uri="{FF2B5EF4-FFF2-40B4-BE49-F238E27FC236}">
              <a16:creationId xmlns:a16="http://schemas.microsoft.com/office/drawing/2014/main" id="{F37D8B7E-4B85-A2D3-43B2-A8E276DCC2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48" name="AutoShape 3" descr="char01">
          <a:extLst>
            <a:ext uri="{FF2B5EF4-FFF2-40B4-BE49-F238E27FC236}">
              <a16:creationId xmlns:a16="http://schemas.microsoft.com/office/drawing/2014/main" id="{F9848D13-322A-5101-90BB-4D4FBA7909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49" name="AutoShape 1" descr="char01">
          <a:extLst>
            <a:ext uri="{FF2B5EF4-FFF2-40B4-BE49-F238E27FC236}">
              <a16:creationId xmlns:a16="http://schemas.microsoft.com/office/drawing/2014/main" id="{01A06C22-15ED-FEC1-816D-340FB013A14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0" name="AutoShape 2" descr="char01">
          <a:extLst>
            <a:ext uri="{FF2B5EF4-FFF2-40B4-BE49-F238E27FC236}">
              <a16:creationId xmlns:a16="http://schemas.microsoft.com/office/drawing/2014/main" id="{98CCB898-C447-F6E7-D4B3-E78D8DEA3C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1" name="AutoShape 3" descr="char01">
          <a:extLst>
            <a:ext uri="{FF2B5EF4-FFF2-40B4-BE49-F238E27FC236}">
              <a16:creationId xmlns:a16="http://schemas.microsoft.com/office/drawing/2014/main" id="{C295B84E-519F-876F-2BE3-E3516D2848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52" name="AutoShape 1" descr="char01">
          <a:extLst>
            <a:ext uri="{FF2B5EF4-FFF2-40B4-BE49-F238E27FC236}">
              <a16:creationId xmlns:a16="http://schemas.microsoft.com/office/drawing/2014/main" id="{D7936883-AA58-6527-9724-D8D213EF7A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3" name="AutoShape 2" descr="char01">
          <a:extLst>
            <a:ext uri="{FF2B5EF4-FFF2-40B4-BE49-F238E27FC236}">
              <a16:creationId xmlns:a16="http://schemas.microsoft.com/office/drawing/2014/main" id="{1EF89A8D-FBFA-889A-8C79-811030B79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4" name="AutoShape 3" descr="char01">
          <a:extLst>
            <a:ext uri="{FF2B5EF4-FFF2-40B4-BE49-F238E27FC236}">
              <a16:creationId xmlns:a16="http://schemas.microsoft.com/office/drawing/2014/main" id="{8733BC97-92FD-937A-6155-D973C2DFFB2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55" name="AutoShape 1" descr="char01">
          <a:extLst>
            <a:ext uri="{FF2B5EF4-FFF2-40B4-BE49-F238E27FC236}">
              <a16:creationId xmlns:a16="http://schemas.microsoft.com/office/drawing/2014/main" id="{A169FF0E-4279-BAE6-A86F-9A1B1BA70E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6" name="AutoShape 2" descr="char01">
          <a:extLst>
            <a:ext uri="{FF2B5EF4-FFF2-40B4-BE49-F238E27FC236}">
              <a16:creationId xmlns:a16="http://schemas.microsoft.com/office/drawing/2014/main" id="{040CD7B9-CBE9-8195-045A-13B95993146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7" name="AutoShape 3" descr="char01">
          <a:extLst>
            <a:ext uri="{FF2B5EF4-FFF2-40B4-BE49-F238E27FC236}">
              <a16:creationId xmlns:a16="http://schemas.microsoft.com/office/drawing/2014/main" id="{FAAFFC7B-0F2E-F82D-EC45-3249654679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58" name="AutoShape 1" descr="char01">
          <a:extLst>
            <a:ext uri="{FF2B5EF4-FFF2-40B4-BE49-F238E27FC236}">
              <a16:creationId xmlns:a16="http://schemas.microsoft.com/office/drawing/2014/main" id="{E8D31D0D-6602-0EC9-8CF5-70475251A6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59" name="AutoShape 2" descr="char01">
          <a:extLst>
            <a:ext uri="{FF2B5EF4-FFF2-40B4-BE49-F238E27FC236}">
              <a16:creationId xmlns:a16="http://schemas.microsoft.com/office/drawing/2014/main" id="{6FAA6C43-EBBA-31F5-567A-E673A533AA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0" name="AutoShape 3" descr="char01">
          <a:extLst>
            <a:ext uri="{FF2B5EF4-FFF2-40B4-BE49-F238E27FC236}">
              <a16:creationId xmlns:a16="http://schemas.microsoft.com/office/drawing/2014/main" id="{B1264180-456D-3EA2-47EA-52C55231C3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61" name="AutoShape 1" descr="char01">
          <a:extLst>
            <a:ext uri="{FF2B5EF4-FFF2-40B4-BE49-F238E27FC236}">
              <a16:creationId xmlns:a16="http://schemas.microsoft.com/office/drawing/2014/main" id="{8149BB45-9DE9-E548-0168-816F65FEC2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2" name="AutoShape 2" descr="char01">
          <a:extLst>
            <a:ext uri="{FF2B5EF4-FFF2-40B4-BE49-F238E27FC236}">
              <a16:creationId xmlns:a16="http://schemas.microsoft.com/office/drawing/2014/main" id="{C49CEAE8-9B95-1347-9EFE-B4721190256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3" name="AutoShape 3" descr="char01">
          <a:extLst>
            <a:ext uri="{FF2B5EF4-FFF2-40B4-BE49-F238E27FC236}">
              <a16:creationId xmlns:a16="http://schemas.microsoft.com/office/drawing/2014/main" id="{06DD55BA-D684-9757-1F73-157045B874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64" name="AutoShape 1" descr="char01">
          <a:extLst>
            <a:ext uri="{FF2B5EF4-FFF2-40B4-BE49-F238E27FC236}">
              <a16:creationId xmlns:a16="http://schemas.microsoft.com/office/drawing/2014/main" id="{C2302369-AAF7-BD58-6733-38E01F50AA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5" name="AutoShape 2" descr="char01">
          <a:extLst>
            <a:ext uri="{FF2B5EF4-FFF2-40B4-BE49-F238E27FC236}">
              <a16:creationId xmlns:a16="http://schemas.microsoft.com/office/drawing/2014/main" id="{1BDCEAA9-2F3D-5DF6-2845-574B3EB630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6" name="AutoShape 3" descr="char01">
          <a:extLst>
            <a:ext uri="{FF2B5EF4-FFF2-40B4-BE49-F238E27FC236}">
              <a16:creationId xmlns:a16="http://schemas.microsoft.com/office/drawing/2014/main" id="{0E1E7E52-8BDD-3BAA-8AF6-AA4E8ADD19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67" name="AutoShape 1" descr="char01">
          <a:extLst>
            <a:ext uri="{FF2B5EF4-FFF2-40B4-BE49-F238E27FC236}">
              <a16:creationId xmlns:a16="http://schemas.microsoft.com/office/drawing/2014/main" id="{EB2E04A5-42F8-06DB-C799-693D403860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8" name="AutoShape 2" descr="char01">
          <a:extLst>
            <a:ext uri="{FF2B5EF4-FFF2-40B4-BE49-F238E27FC236}">
              <a16:creationId xmlns:a16="http://schemas.microsoft.com/office/drawing/2014/main" id="{6518E4F0-9F0D-2A73-2189-098421515E0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69" name="AutoShape 3" descr="char01">
          <a:extLst>
            <a:ext uri="{FF2B5EF4-FFF2-40B4-BE49-F238E27FC236}">
              <a16:creationId xmlns:a16="http://schemas.microsoft.com/office/drawing/2014/main" id="{FA0B2D27-0659-F0FE-8E43-DB155E0BD5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70" name="AutoShape 1" descr="char01">
          <a:extLst>
            <a:ext uri="{FF2B5EF4-FFF2-40B4-BE49-F238E27FC236}">
              <a16:creationId xmlns:a16="http://schemas.microsoft.com/office/drawing/2014/main" id="{4F063308-9886-0D45-AD0C-C0FD9A470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1" name="AutoShape 2" descr="char01">
          <a:extLst>
            <a:ext uri="{FF2B5EF4-FFF2-40B4-BE49-F238E27FC236}">
              <a16:creationId xmlns:a16="http://schemas.microsoft.com/office/drawing/2014/main" id="{705B710C-A509-7C0E-E123-E67CEA81A8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2" name="AutoShape 3" descr="char01">
          <a:extLst>
            <a:ext uri="{FF2B5EF4-FFF2-40B4-BE49-F238E27FC236}">
              <a16:creationId xmlns:a16="http://schemas.microsoft.com/office/drawing/2014/main" id="{10DB0EA5-F242-E3BB-7439-A21958825E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73" name="AutoShape 1" descr="char01">
          <a:extLst>
            <a:ext uri="{FF2B5EF4-FFF2-40B4-BE49-F238E27FC236}">
              <a16:creationId xmlns:a16="http://schemas.microsoft.com/office/drawing/2014/main" id="{AB1BB794-096A-9751-072A-765A9857AE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4" name="AutoShape 2" descr="char01">
          <a:extLst>
            <a:ext uri="{FF2B5EF4-FFF2-40B4-BE49-F238E27FC236}">
              <a16:creationId xmlns:a16="http://schemas.microsoft.com/office/drawing/2014/main" id="{685B720B-84E9-362F-8026-392C5F0FCDB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5" name="AutoShape 3" descr="char01">
          <a:extLst>
            <a:ext uri="{FF2B5EF4-FFF2-40B4-BE49-F238E27FC236}">
              <a16:creationId xmlns:a16="http://schemas.microsoft.com/office/drawing/2014/main" id="{D410DD88-F28E-558A-E006-7DB8D75A77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76" name="AutoShape 1" descr="char01">
          <a:extLst>
            <a:ext uri="{FF2B5EF4-FFF2-40B4-BE49-F238E27FC236}">
              <a16:creationId xmlns:a16="http://schemas.microsoft.com/office/drawing/2014/main" id="{882F1241-1941-4B2E-0DD6-5162D2B0880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7" name="AutoShape 2" descr="char01">
          <a:extLst>
            <a:ext uri="{FF2B5EF4-FFF2-40B4-BE49-F238E27FC236}">
              <a16:creationId xmlns:a16="http://schemas.microsoft.com/office/drawing/2014/main" id="{4430F017-ECDE-A5AA-76F0-4E8EA69918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78" name="AutoShape 3" descr="char01">
          <a:extLst>
            <a:ext uri="{FF2B5EF4-FFF2-40B4-BE49-F238E27FC236}">
              <a16:creationId xmlns:a16="http://schemas.microsoft.com/office/drawing/2014/main" id="{F2BE28D5-5F28-53CA-1A34-D81B2C1274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79" name="AutoShape 1" descr="char01">
          <a:extLst>
            <a:ext uri="{FF2B5EF4-FFF2-40B4-BE49-F238E27FC236}">
              <a16:creationId xmlns:a16="http://schemas.microsoft.com/office/drawing/2014/main" id="{3AD0868C-7EFB-1549-84A7-6CE158FBDA2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0" name="AutoShape 2" descr="char01">
          <a:extLst>
            <a:ext uri="{FF2B5EF4-FFF2-40B4-BE49-F238E27FC236}">
              <a16:creationId xmlns:a16="http://schemas.microsoft.com/office/drawing/2014/main" id="{0EAAE3ED-A416-6581-7E57-48A54741B8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81" name="AutoShape 1" descr="char01">
          <a:extLst>
            <a:ext uri="{FF2B5EF4-FFF2-40B4-BE49-F238E27FC236}">
              <a16:creationId xmlns:a16="http://schemas.microsoft.com/office/drawing/2014/main" id="{85FEC159-89F5-E9CF-150F-FB09DF975D5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2" name="AutoShape 2" descr="char01">
          <a:extLst>
            <a:ext uri="{FF2B5EF4-FFF2-40B4-BE49-F238E27FC236}">
              <a16:creationId xmlns:a16="http://schemas.microsoft.com/office/drawing/2014/main" id="{CB6A193B-2113-6E56-6468-8B028AE9B7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3" name="AutoShape 3" descr="char01">
          <a:extLst>
            <a:ext uri="{FF2B5EF4-FFF2-40B4-BE49-F238E27FC236}">
              <a16:creationId xmlns:a16="http://schemas.microsoft.com/office/drawing/2014/main" id="{310EAFC6-8AA9-0B9F-CD29-DC9629F4B8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84" name="AutoShape 1" descr="char01">
          <a:extLst>
            <a:ext uri="{FF2B5EF4-FFF2-40B4-BE49-F238E27FC236}">
              <a16:creationId xmlns:a16="http://schemas.microsoft.com/office/drawing/2014/main" id="{480828F6-CE4F-6CE8-9C1A-35D429483E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5" name="AutoShape 2" descr="char01">
          <a:extLst>
            <a:ext uri="{FF2B5EF4-FFF2-40B4-BE49-F238E27FC236}">
              <a16:creationId xmlns:a16="http://schemas.microsoft.com/office/drawing/2014/main" id="{7AB896DA-93A8-2B33-F4D2-3FFF9770F34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6" name="AutoShape 3" descr="char01">
          <a:extLst>
            <a:ext uri="{FF2B5EF4-FFF2-40B4-BE49-F238E27FC236}">
              <a16:creationId xmlns:a16="http://schemas.microsoft.com/office/drawing/2014/main" id="{2D68253D-6225-09B2-B4B6-85137B129C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87" name="AutoShape 1" descr="char01">
          <a:extLst>
            <a:ext uri="{FF2B5EF4-FFF2-40B4-BE49-F238E27FC236}">
              <a16:creationId xmlns:a16="http://schemas.microsoft.com/office/drawing/2014/main" id="{96F41B80-E6F4-0C99-A5CA-F4DEBF8B1C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8" name="AutoShape 2" descr="char01">
          <a:extLst>
            <a:ext uri="{FF2B5EF4-FFF2-40B4-BE49-F238E27FC236}">
              <a16:creationId xmlns:a16="http://schemas.microsoft.com/office/drawing/2014/main" id="{3B8EDD2B-D694-EBA2-A707-46D6C6492C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89" name="AutoShape 3" descr="char01">
          <a:extLst>
            <a:ext uri="{FF2B5EF4-FFF2-40B4-BE49-F238E27FC236}">
              <a16:creationId xmlns:a16="http://schemas.microsoft.com/office/drawing/2014/main" id="{7078E561-9D1E-B6D6-F4D3-8F7FEEB3F4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90" name="AutoShape 1" descr="char01">
          <a:extLst>
            <a:ext uri="{FF2B5EF4-FFF2-40B4-BE49-F238E27FC236}">
              <a16:creationId xmlns:a16="http://schemas.microsoft.com/office/drawing/2014/main" id="{8842B7B8-0D5D-5BB5-A9B0-7651269C10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1" name="AutoShape 2" descr="char01">
          <a:extLst>
            <a:ext uri="{FF2B5EF4-FFF2-40B4-BE49-F238E27FC236}">
              <a16:creationId xmlns:a16="http://schemas.microsoft.com/office/drawing/2014/main" id="{8AEE9D96-85B6-CDD3-F5CC-3F42FCB6BF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2" name="AutoShape 3" descr="char01">
          <a:extLst>
            <a:ext uri="{FF2B5EF4-FFF2-40B4-BE49-F238E27FC236}">
              <a16:creationId xmlns:a16="http://schemas.microsoft.com/office/drawing/2014/main" id="{6CDEA76C-6102-EF16-1AEF-2B235C98BE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93" name="AutoShape 1" descr="char01">
          <a:extLst>
            <a:ext uri="{FF2B5EF4-FFF2-40B4-BE49-F238E27FC236}">
              <a16:creationId xmlns:a16="http://schemas.microsoft.com/office/drawing/2014/main" id="{FFF1A3E1-6455-760E-731C-80B708E1A8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4" name="AutoShape 2" descr="char01">
          <a:extLst>
            <a:ext uri="{FF2B5EF4-FFF2-40B4-BE49-F238E27FC236}">
              <a16:creationId xmlns:a16="http://schemas.microsoft.com/office/drawing/2014/main" id="{CA5385D9-CF73-0188-8C2E-B46D38F64F2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5" name="AutoShape 3" descr="char01">
          <a:extLst>
            <a:ext uri="{FF2B5EF4-FFF2-40B4-BE49-F238E27FC236}">
              <a16:creationId xmlns:a16="http://schemas.microsoft.com/office/drawing/2014/main" id="{82E1AFF2-B9F7-288D-D2EF-E620386AC2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96" name="AutoShape 1" descr="char01">
          <a:extLst>
            <a:ext uri="{FF2B5EF4-FFF2-40B4-BE49-F238E27FC236}">
              <a16:creationId xmlns:a16="http://schemas.microsoft.com/office/drawing/2014/main" id="{D40CECAD-A766-6AF9-8397-2D1456E3C7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7" name="AutoShape 2" descr="char01">
          <a:extLst>
            <a:ext uri="{FF2B5EF4-FFF2-40B4-BE49-F238E27FC236}">
              <a16:creationId xmlns:a16="http://schemas.microsoft.com/office/drawing/2014/main" id="{B5D47EF4-A620-9EE6-460A-FCE89D258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898" name="AutoShape 3" descr="char01">
          <a:extLst>
            <a:ext uri="{FF2B5EF4-FFF2-40B4-BE49-F238E27FC236}">
              <a16:creationId xmlns:a16="http://schemas.microsoft.com/office/drawing/2014/main" id="{A0D7F3AC-80C5-577D-1A7C-3D9AC22CB8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899" name="AutoShape 1" descr="char01">
          <a:extLst>
            <a:ext uri="{FF2B5EF4-FFF2-40B4-BE49-F238E27FC236}">
              <a16:creationId xmlns:a16="http://schemas.microsoft.com/office/drawing/2014/main" id="{82523264-031C-0738-1CC2-8250AFD74C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0" name="AutoShape 2" descr="char01">
          <a:extLst>
            <a:ext uri="{FF2B5EF4-FFF2-40B4-BE49-F238E27FC236}">
              <a16:creationId xmlns:a16="http://schemas.microsoft.com/office/drawing/2014/main" id="{5FBCB15C-F48F-20C8-93EF-F1F246A9B8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1" name="AutoShape 3" descr="char01">
          <a:extLst>
            <a:ext uri="{FF2B5EF4-FFF2-40B4-BE49-F238E27FC236}">
              <a16:creationId xmlns:a16="http://schemas.microsoft.com/office/drawing/2014/main" id="{B928E946-67BA-7274-F5F5-C4799D8A58B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02" name="AutoShape 1" descr="char01">
          <a:extLst>
            <a:ext uri="{FF2B5EF4-FFF2-40B4-BE49-F238E27FC236}">
              <a16:creationId xmlns:a16="http://schemas.microsoft.com/office/drawing/2014/main" id="{F9457E9E-97E5-8E2B-4087-9046C99E3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3" name="AutoShape 2" descr="char01">
          <a:extLst>
            <a:ext uri="{FF2B5EF4-FFF2-40B4-BE49-F238E27FC236}">
              <a16:creationId xmlns:a16="http://schemas.microsoft.com/office/drawing/2014/main" id="{1B36B819-1496-5BFF-FE6F-EF068153E4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4" name="AutoShape 3" descr="char01">
          <a:extLst>
            <a:ext uri="{FF2B5EF4-FFF2-40B4-BE49-F238E27FC236}">
              <a16:creationId xmlns:a16="http://schemas.microsoft.com/office/drawing/2014/main" id="{4E58FED6-C48F-DC98-C2E7-A99641DF23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05" name="AutoShape 1" descr="char01">
          <a:extLst>
            <a:ext uri="{FF2B5EF4-FFF2-40B4-BE49-F238E27FC236}">
              <a16:creationId xmlns:a16="http://schemas.microsoft.com/office/drawing/2014/main" id="{94743E5A-D740-740E-0EA2-8856152292E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6" name="AutoShape 2" descr="char01">
          <a:extLst>
            <a:ext uri="{FF2B5EF4-FFF2-40B4-BE49-F238E27FC236}">
              <a16:creationId xmlns:a16="http://schemas.microsoft.com/office/drawing/2014/main" id="{58C57A15-841E-0FB8-4458-B7BB850CAB0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7" name="AutoShape 3" descr="char01">
          <a:extLst>
            <a:ext uri="{FF2B5EF4-FFF2-40B4-BE49-F238E27FC236}">
              <a16:creationId xmlns:a16="http://schemas.microsoft.com/office/drawing/2014/main" id="{E6C1A7F5-8366-C85A-8709-8EC81FE452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08" name="AutoShape 1" descr="char01">
          <a:extLst>
            <a:ext uri="{FF2B5EF4-FFF2-40B4-BE49-F238E27FC236}">
              <a16:creationId xmlns:a16="http://schemas.microsoft.com/office/drawing/2014/main" id="{A5835515-5482-4A89-2809-0D17A8637F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09" name="AutoShape 2" descr="char01">
          <a:extLst>
            <a:ext uri="{FF2B5EF4-FFF2-40B4-BE49-F238E27FC236}">
              <a16:creationId xmlns:a16="http://schemas.microsoft.com/office/drawing/2014/main" id="{5F385CF1-5461-9B5C-ADFC-DD5A6F36E2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0" name="AutoShape 3" descr="char01">
          <a:extLst>
            <a:ext uri="{FF2B5EF4-FFF2-40B4-BE49-F238E27FC236}">
              <a16:creationId xmlns:a16="http://schemas.microsoft.com/office/drawing/2014/main" id="{AF4E1982-54C8-740C-5B73-9174909BEC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11" name="AutoShape 1" descr="char01">
          <a:extLst>
            <a:ext uri="{FF2B5EF4-FFF2-40B4-BE49-F238E27FC236}">
              <a16:creationId xmlns:a16="http://schemas.microsoft.com/office/drawing/2014/main" id="{CAEB16A5-D5D8-59AB-56C5-5BF8885D25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2" name="AutoShape 2" descr="char01">
          <a:extLst>
            <a:ext uri="{FF2B5EF4-FFF2-40B4-BE49-F238E27FC236}">
              <a16:creationId xmlns:a16="http://schemas.microsoft.com/office/drawing/2014/main" id="{1F19E3BE-9FAF-660B-233E-702A1EE219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3" name="AutoShape 3" descr="char01">
          <a:extLst>
            <a:ext uri="{FF2B5EF4-FFF2-40B4-BE49-F238E27FC236}">
              <a16:creationId xmlns:a16="http://schemas.microsoft.com/office/drawing/2014/main" id="{E9FD02B8-5DB1-F80C-8426-CACFCB8390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14" name="AutoShape 1" descr="char01">
          <a:extLst>
            <a:ext uri="{FF2B5EF4-FFF2-40B4-BE49-F238E27FC236}">
              <a16:creationId xmlns:a16="http://schemas.microsoft.com/office/drawing/2014/main" id="{32EB94D4-9DC3-7E36-0FC6-2C62F043A8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5" name="AutoShape 2" descr="char01">
          <a:extLst>
            <a:ext uri="{FF2B5EF4-FFF2-40B4-BE49-F238E27FC236}">
              <a16:creationId xmlns:a16="http://schemas.microsoft.com/office/drawing/2014/main" id="{80DCF81B-6057-B08D-25C7-F65807E9F1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6" name="AutoShape 3" descr="char01">
          <a:extLst>
            <a:ext uri="{FF2B5EF4-FFF2-40B4-BE49-F238E27FC236}">
              <a16:creationId xmlns:a16="http://schemas.microsoft.com/office/drawing/2014/main" id="{9024FDBE-953F-11C7-695E-00816433E1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17" name="AutoShape 1" descr="char01">
          <a:extLst>
            <a:ext uri="{FF2B5EF4-FFF2-40B4-BE49-F238E27FC236}">
              <a16:creationId xmlns:a16="http://schemas.microsoft.com/office/drawing/2014/main" id="{2D2556C7-02F4-C89B-9711-06674C17D2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8" name="AutoShape 2" descr="char01">
          <a:extLst>
            <a:ext uri="{FF2B5EF4-FFF2-40B4-BE49-F238E27FC236}">
              <a16:creationId xmlns:a16="http://schemas.microsoft.com/office/drawing/2014/main" id="{2861C44B-595F-5215-958E-613CA221FC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19" name="AutoShape 3" descr="char01">
          <a:extLst>
            <a:ext uri="{FF2B5EF4-FFF2-40B4-BE49-F238E27FC236}">
              <a16:creationId xmlns:a16="http://schemas.microsoft.com/office/drawing/2014/main" id="{373BA0A6-17E0-08DA-0084-7972EE4044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20" name="AutoShape 1" descr="char01">
          <a:extLst>
            <a:ext uri="{FF2B5EF4-FFF2-40B4-BE49-F238E27FC236}">
              <a16:creationId xmlns:a16="http://schemas.microsoft.com/office/drawing/2014/main" id="{8874FC18-B831-FEE2-E055-AA568145DD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1" name="AutoShape 2" descr="char01">
          <a:extLst>
            <a:ext uri="{FF2B5EF4-FFF2-40B4-BE49-F238E27FC236}">
              <a16:creationId xmlns:a16="http://schemas.microsoft.com/office/drawing/2014/main" id="{8948D056-CEBE-039A-A399-9BD30E08182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2" name="AutoShape 3" descr="char01">
          <a:extLst>
            <a:ext uri="{FF2B5EF4-FFF2-40B4-BE49-F238E27FC236}">
              <a16:creationId xmlns:a16="http://schemas.microsoft.com/office/drawing/2014/main" id="{E55609DC-C36C-0DE3-ED9E-0EA23F9DE8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23" name="AutoShape 1" descr="char01">
          <a:extLst>
            <a:ext uri="{FF2B5EF4-FFF2-40B4-BE49-F238E27FC236}">
              <a16:creationId xmlns:a16="http://schemas.microsoft.com/office/drawing/2014/main" id="{C578D50B-7180-46D5-B953-3E5C0C76DD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4" name="AutoShape 2" descr="char01">
          <a:extLst>
            <a:ext uri="{FF2B5EF4-FFF2-40B4-BE49-F238E27FC236}">
              <a16:creationId xmlns:a16="http://schemas.microsoft.com/office/drawing/2014/main" id="{26160E8D-E14F-9296-EB65-1285C18D4F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5" name="AutoShape 3" descr="char01">
          <a:extLst>
            <a:ext uri="{FF2B5EF4-FFF2-40B4-BE49-F238E27FC236}">
              <a16:creationId xmlns:a16="http://schemas.microsoft.com/office/drawing/2014/main" id="{D442DBA6-3533-DE5C-874A-EE6AAB6F575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26" name="AutoShape 1" descr="char01">
          <a:extLst>
            <a:ext uri="{FF2B5EF4-FFF2-40B4-BE49-F238E27FC236}">
              <a16:creationId xmlns:a16="http://schemas.microsoft.com/office/drawing/2014/main" id="{E5D6A4C6-F212-E585-340A-4007B17F0A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7" name="AutoShape 2" descr="char01">
          <a:extLst>
            <a:ext uri="{FF2B5EF4-FFF2-40B4-BE49-F238E27FC236}">
              <a16:creationId xmlns:a16="http://schemas.microsoft.com/office/drawing/2014/main" id="{49F16687-A5B1-FADB-C935-32C90D9494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28" name="AutoShape 3" descr="char01">
          <a:extLst>
            <a:ext uri="{FF2B5EF4-FFF2-40B4-BE49-F238E27FC236}">
              <a16:creationId xmlns:a16="http://schemas.microsoft.com/office/drawing/2014/main" id="{FD85454A-DF19-D9AA-7E04-EEF68395E6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29" name="AutoShape 1" descr="char01">
          <a:extLst>
            <a:ext uri="{FF2B5EF4-FFF2-40B4-BE49-F238E27FC236}">
              <a16:creationId xmlns:a16="http://schemas.microsoft.com/office/drawing/2014/main" id="{1131BE46-E67C-BE8A-53D2-A6B1D561F8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30" name="AutoShape 2" descr="char01">
          <a:extLst>
            <a:ext uri="{FF2B5EF4-FFF2-40B4-BE49-F238E27FC236}">
              <a16:creationId xmlns:a16="http://schemas.microsoft.com/office/drawing/2014/main" id="{0B324FA0-B0C4-7B86-B2B2-23F301F769D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31" name="AutoShape 3" descr="char01">
          <a:extLst>
            <a:ext uri="{FF2B5EF4-FFF2-40B4-BE49-F238E27FC236}">
              <a16:creationId xmlns:a16="http://schemas.microsoft.com/office/drawing/2014/main" id="{9E85F187-AA03-FC90-CFCB-A5C611CF838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8932" name="AutoShape 1" descr="char01">
          <a:extLst>
            <a:ext uri="{FF2B5EF4-FFF2-40B4-BE49-F238E27FC236}">
              <a16:creationId xmlns:a16="http://schemas.microsoft.com/office/drawing/2014/main" id="{6869B864-B4AB-D482-B8C8-77C433834F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33" name="AutoShape 2" descr="char01">
          <a:extLst>
            <a:ext uri="{FF2B5EF4-FFF2-40B4-BE49-F238E27FC236}">
              <a16:creationId xmlns:a16="http://schemas.microsoft.com/office/drawing/2014/main" id="{6187D476-205A-860A-185B-6986F3D24D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8934" name="AutoShape 3" descr="char01">
          <a:extLst>
            <a:ext uri="{FF2B5EF4-FFF2-40B4-BE49-F238E27FC236}">
              <a16:creationId xmlns:a16="http://schemas.microsoft.com/office/drawing/2014/main" id="{6D0A5867-D394-0897-54DE-46513FD873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35" name="AutoShape 1" descr="char01">
          <a:extLst>
            <a:ext uri="{FF2B5EF4-FFF2-40B4-BE49-F238E27FC236}">
              <a16:creationId xmlns:a16="http://schemas.microsoft.com/office/drawing/2014/main" id="{B4ECCBE7-E8D2-A6C7-9E1D-5AF07155F90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6" name="AutoShape 2" descr="char01">
          <a:extLst>
            <a:ext uri="{FF2B5EF4-FFF2-40B4-BE49-F238E27FC236}">
              <a16:creationId xmlns:a16="http://schemas.microsoft.com/office/drawing/2014/main" id="{8FF64AB8-835B-3DBA-437D-E2544B646C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7" name="AutoShape 3" descr="char01">
          <a:extLst>
            <a:ext uri="{FF2B5EF4-FFF2-40B4-BE49-F238E27FC236}">
              <a16:creationId xmlns:a16="http://schemas.microsoft.com/office/drawing/2014/main" id="{9C6D8C56-AFFF-8F93-E745-FD63B663D5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38" name="AutoShape 1" descr="char01">
          <a:extLst>
            <a:ext uri="{FF2B5EF4-FFF2-40B4-BE49-F238E27FC236}">
              <a16:creationId xmlns:a16="http://schemas.microsoft.com/office/drawing/2014/main" id="{4F9B1197-7730-B736-3CC0-BC21406CF81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9" name="AutoShape 2" descr="char01">
          <a:extLst>
            <a:ext uri="{FF2B5EF4-FFF2-40B4-BE49-F238E27FC236}">
              <a16:creationId xmlns:a16="http://schemas.microsoft.com/office/drawing/2014/main" id="{6F66713F-56BF-49AF-E70D-F0D49953E9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0" name="AutoShape 3" descr="char01">
          <a:extLst>
            <a:ext uri="{FF2B5EF4-FFF2-40B4-BE49-F238E27FC236}">
              <a16:creationId xmlns:a16="http://schemas.microsoft.com/office/drawing/2014/main" id="{36F71A98-8128-628E-416E-B85E49DF4F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1" name="AutoShape 1" descr="char01">
          <a:extLst>
            <a:ext uri="{FF2B5EF4-FFF2-40B4-BE49-F238E27FC236}">
              <a16:creationId xmlns:a16="http://schemas.microsoft.com/office/drawing/2014/main" id="{99226CD1-FFFF-A744-BF20-A5AA33497B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2" name="AutoShape 2" descr="char01">
          <a:extLst>
            <a:ext uri="{FF2B5EF4-FFF2-40B4-BE49-F238E27FC236}">
              <a16:creationId xmlns:a16="http://schemas.microsoft.com/office/drawing/2014/main" id="{0FE1B7BA-B2C7-3360-ACEB-AC82AB8E69F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3" name="AutoShape 3" descr="char01">
          <a:extLst>
            <a:ext uri="{FF2B5EF4-FFF2-40B4-BE49-F238E27FC236}">
              <a16:creationId xmlns:a16="http://schemas.microsoft.com/office/drawing/2014/main" id="{1228840D-DA51-7510-7F4D-E36FCF973D9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4" name="AutoShape 1" descr="char01">
          <a:extLst>
            <a:ext uri="{FF2B5EF4-FFF2-40B4-BE49-F238E27FC236}">
              <a16:creationId xmlns:a16="http://schemas.microsoft.com/office/drawing/2014/main" id="{83D1ACBB-75E1-017E-6480-85CAE1EA6A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5" name="AutoShape 2" descr="char01">
          <a:extLst>
            <a:ext uri="{FF2B5EF4-FFF2-40B4-BE49-F238E27FC236}">
              <a16:creationId xmlns:a16="http://schemas.microsoft.com/office/drawing/2014/main" id="{3BE60AB7-649B-3DD2-7B1E-D08A8529BD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6" name="AutoShape 3" descr="char01">
          <a:extLst>
            <a:ext uri="{FF2B5EF4-FFF2-40B4-BE49-F238E27FC236}">
              <a16:creationId xmlns:a16="http://schemas.microsoft.com/office/drawing/2014/main" id="{737D0828-CAEA-DD03-1877-5AD83530F1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7" name="AutoShape 1" descr="char01">
          <a:extLst>
            <a:ext uri="{FF2B5EF4-FFF2-40B4-BE49-F238E27FC236}">
              <a16:creationId xmlns:a16="http://schemas.microsoft.com/office/drawing/2014/main" id="{7FA174CC-F1D9-EB97-978B-D7AB5011D4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8" name="AutoShape 2" descr="char01">
          <a:extLst>
            <a:ext uri="{FF2B5EF4-FFF2-40B4-BE49-F238E27FC236}">
              <a16:creationId xmlns:a16="http://schemas.microsoft.com/office/drawing/2014/main" id="{73EE5409-0334-1580-7477-7ED9F0317CD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9" name="AutoShape 3" descr="char01">
          <a:extLst>
            <a:ext uri="{FF2B5EF4-FFF2-40B4-BE49-F238E27FC236}">
              <a16:creationId xmlns:a16="http://schemas.microsoft.com/office/drawing/2014/main" id="{54EF33A5-23FA-3750-5A72-C44474ADD3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0" name="AutoShape 1" descr="char01">
          <a:extLst>
            <a:ext uri="{FF2B5EF4-FFF2-40B4-BE49-F238E27FC236}">
              <a16:creationId xmlns:a16="http://schemas.microsoft.com/office/drawing/2014/main" id="{4DCF4ADF-6F2B-8CD2-5091-A56758B68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1" name="AutoShape 2" descr="char01">
          <a:extLst>
            <a:ext uri="{FF2B5EF4-FFF2-40B4-BE49-F238E27FC236}">
              <a16:creationId xmlns:a16="http://schemas.microsoft.com/office/drawing/2014/main" id="{51EC3D65-BFE4-9F5A-1C69-CD0731FEC3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2" name="AutoShape 3" descr="char01">
          <a:extLst>
            <a:ext uri="{FF2B5EF4-FFF2-40B4-BE49-F238E27FC236}">
              <a16:creationId xmlns:a16="http://schemas.microsoft.com/office/drawing/2014/main" id="{06D3C0D1-CE81-DBA9-8993-EAB39BDCACE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3" name="AutoShape 1" descr="char01">
          <a:extLst>
            <a:ext uri="{FF2B5EF4-FFF2-40B4-BE49-F238E27FC236}">
              <a16:creationId xmlns:a16="http://schemas.microsoft.com/office/drawing/2014/main" id="{D79C3474-D42C-E121-A99B-71FCCB806E9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4" name="AutoShape 2" descr="char01">
          <a:extLst>
            <a:ext uri="{FF2B5EF4-FFF2-40B4-BE49-F238E27FC236}">
              <a16:creationId xmlns:a16="http://schemas.microsoft.com/office/drawing/2014/main" id="{651C14BC-16BC-5A28-B63B-385E18E033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5" name="AutoShape 3" descr="char01">
          <a:extLst>
            <a:ext uri="{FF2B5EF4-FFF2-40B4-BE49-F238E27FC236}">
              <a16:creationId xmlns:a16="http://schemas.microsoft.com/office/drawing/2014/main" id="{FF7644FF-9BEA-B04C-D976-CCB0CEE8A2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6" name="AutoShape 1" descr="char01">
          <a:extLst>
            <a:ext uri="{FF2B5EF4-FFF2-40B4-BE49-F238E27FC236}">
              <a16:creationId xmlns:a16="http://schemas.microsoft.com/office/drawing/2014/main" id="{DDFEABE9-B803-619E-4D79-90E5D93E9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7" name="AutoShape 2" descr="char01">
          <a:extLst>
            <a:ext uri="{FF2B5EF4-FFF2-40B4-BE49-F238E27FC236}">
              <a16:creationId xmlns:a16="http://schemas.microsoft.com/office/drawing/2014/main" id="{BABC3C65-EE0A-990F-EA2C-31979D940A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8" name="AutoShape 3" descr="char01">
          <a:extLst>
            <a:ext uri="{FF2B5EF4-FFF2-40B4-BE49-F238E27FC236}">
              <a16:creationId xmlns:a16="http://schemas.microsoft.com/office/drawing/2014/main" id="{11465EB3-B5DD-5ACC-6969-0A5997E874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9" name="AutoShape 1" descr="char01">
          <a:extLst>
            <a:ext uri="{FF2B5EF4-FFF2-40B4-BE49-F238E27FC236}">
              <a16:creationId xmlns:a16="http://schemas.microsoft.com/office/drawing/2014/main" id="{4E379DC9-8A21-6A1E-18BA-DC947CE87F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60" name="AutoShape 2" descr="char01">
          <a:extLst>
            <a:ext uri="{FF2B5EF4-FFF2-40B4-BE49-F238E27FC236}">
              <a16:creationId xmlns:a16="http://schemas.microsoft.com/office/drawing/2014/main" id="{A9B6F8B5-A1EF-AA4F-A75F-486A8121E1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61" name="AutoShape 3" descr="char01">
          <a:extLst>
            <a:ext uri="{FF2B5EF4-FFF2-40B4-BE49-F238E27FC236}">
              <a16:creationId xmlns:a16="http://schemas.microsoft.com/office/drawing/2014/main" id="{752E4051-7EF0-F809-29F6-5D5638AEC3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2" name="AutoShape 1" descr="char01">
          <a:extLst>
            <a:ext uri="{FF2B5EF4-FFF2-40B4-BE49-F238E27FC236}">
              <a16:creationId xmlns:a16="http://schemas.microsoft.com/office/drawing/2014/main" id="{8C1BDF0A-F236-4A88-F544-4A036A11E4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3" name="AutoShape 2" descr="char01">
          <a:extLst>
            <a:ext uri="{FF2B5EF4-FFF2-40B4-BE49-F238E27FC236}">
              <a16:creationId xmlns:a16="http://schemas.microsoft.com/office/drawing/2014/main" id="{1C524483-2E9F-104E-DEFA-54034B545B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4" name="AutoShape 3" descr="char01">
          <a:extLst>
            <a:ext uri="{FF2B5EF4-FFF2-40B4-BE49-F238E27FC236}">
              <a16:creationId xmlns:a16="http://schemas.microsoft.com/office/drawing/2014/main" id="{C8F67566-6F28-18DE-FC03-C3DBBBAE65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5" name="AutoShape 1" descr="char01">
          <a:extLst>
            <a:ext uri="{FF2B5EF4-FFF2-40B4-BE49-F238E27FC236}">
              <a16:creationId xmlns:a16="http://schemas.microsoft.com/office/drawing/2014/main" id="{F6EFAE3D-A2A6-6412-CF00-9E7FAC2FD1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6" name="AutoShape 2" descr="char01">
          <a:extLst>
            <a:ext uri="{FF2B5EF4-FFF2-40B4-BE49-F238E27FC236}">
              <a16:creationId xmlns:a16="http://schemas.microsoft.com/office/drawing/2014/main" id="{6CD65566-144A-E7D6-AB24-42DB6A3858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7" name="AutoShape 3" descr="char01">
          <a:extLst>
            <a:ext uri="{FF2B5EF4-FFF2-40B4-BE49-F238E27FC236}">
              <a16:creationId xmlns:a16="http://schemas.microsoft.com/office/drawing/2014/main" id="{CC54C9CC-E41E-48AA-A552-4F239823213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8" name="AutoShape 1" descr="char01">
          <a:extLst>
            <a:ext uri="{FF2B5EF4-FFF2-40B4-BE49-F238E27FC236}">
              <a16:creationId xmlns:a16="http://schemas.microsoft.com/office/drawing/2014/main" id="{29AF6E6F-1516-B72E-36B6-9CE09E3D51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9" name="AutoShape 2" descr="char01">
          <a:extLst>
            <a:ext uri="{FF2B5EF4-FFF2-40B4-BE49-F238E27FC236}">
              <a16:creationId xmlns:a16="http://schemas.microsoft.com/office/drawing/2014/main" id="{039C28FF-EE3C-C1D0-1BBE-BD9C3493361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0" name="AutoShape 3" descr="char01">
          <a:extLst>
            <a:ext uri="{FF2B5EF4-FFF2-40B4-BE49-F238E27FC236}">
              <a16:creationId xmlns:a16="http://schemas.microsoft.com/office/drawing/2014/main" id="{23E09D6C-D6CF-CC8D-F415-38A23CB583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1" name="AutoShape 1" descr="char01">
          <a:extLst>
            <a:ext uri="{FF2B5EF4-FFF2-40B4-BE49-F238E27FC236}">
              <a16:creationId xmlns:a16="http://schemas.microsoft.com/office/drawing/2014/main" id="{0651654E-EC72-B50A-9ABE-8063E039C7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2" name="AutoShape 2" descr="char01">
          <a:extLst>
            <a:ext uri="{FF2B5EF4-FFF2-40B4-BE49-F238E27FC236}">
              <a16:creationId xmlns:a16="http://schemas.microsoft.com/office/drawing/2014/main" id="{4CB04A39-06E6-2A61-87BE-3AF79149847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3" name="AutoShape 3" descr="char01">
          <a:extLst>
            <a:ext uri="{FF2B5EF4-FFF2-40B4-BE49-F238E27FC236}">
              <a16:creationId xmlns:a16="http://schemas.microsoft.com/office/drawing/2014/main" id="{06928297-7120-1101-04B5-C74A5D79B9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4" name="AutoShape 1" descr="char01">
          <a:extLst>
            <a:ext uri="{FF2B5EF4-FFF2-40B4-BE49-F238E27FC236}">
              <a16:creationId xmlns:a16="http://schemas.microsoft.com/office/drawing/2014/main" id="{529598C1-22BE-B358-3E70-484FF47141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5" name="AutoShape 2" descr="char01">
          <a:extLst>
            <a:ext uri="{FF2B5EF4-FFF2-40B4-BE49-F238E27FC236}">
              <a16:creationId xmlns:a16="http://schemas.microsoft.com/office/drawing/2014/main" id="{79592618-9406-222D-5243-0C5B28D25D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6" name="AutoShape 3" descr="char01">
          <a:extLst>
            <a:ext uri="{FF2B5EF4-FFF2-40B4-BE49-F238E27FC236}">
              <a16:creationId xmlns:a16="http://schemas.microsoft.com/office/drawing/2014/main" id="{4C3B3937-8D66-D4C0-F106-8D508C36D4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7" name="AutoShape 1" descr="char01">
          <a:extLst>
            <a:ext uri="{FF2B5EF4-FFF2-40B4-BE49-F238E27FC236}">
              <a16:creationId xmlns:a16="http://schemas.microsoft.com/office/drawing/2014/main" id="{294256C6-DFB5-9518-F1AE-3896899D84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8" name="AutoShape 2" descr="char01">
          <a:extLst>
            <a:ext uri="{FF2B5EF4-FFF2-40B4-BE49-F238E27FC236}">
              <a16:creationId xmlns:a16="http://schemas.microsoft.com/office/drawing/2014/main" id="{510E405B-0AF1-330D-3EAF-521A56B7E3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9" name="AutoShape 3" descr="char01">
          <a:extLst>
            <a:ext uri="{FF2B5EF4-FFF2-40B4-BE49-F238E27FC236}">
              <a16:creationId xmlns:a16="http://schemas.microsoft.com/office/drawing/2014/main" id="{02B20CCC-49E9-A3CA-DED2-8664C9E1CA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0" name="AutoShape 1" descr="char01">
          <a:extLst>
            <a:ext uri="{FF2B5EF4-FFF2-40B4-BE49-F238E27FC236}">
              <a16:creationId xmlns:a16="http://schemas.microsoft.com/office/drawing/2014/main" id="{94257BD5-AAF7-05A3-0ED5-7234AEFEF5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1" name="AutoShape 2" descr="char01">
          <a:extLst>
            <a:ext uri="{FF2B5EF4-FFF2-40B4-BE49-F238E27FC236}">
              <a16:creationId xmlns:a16="http://schemas.microsoft.com/office/drawing/2014/main" id="{437EA1E9-5171-08B3-68FA-DB1D1ABDD5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2" name="AutoShape 3" descr="char01">
          <a:extLst>
            <a:ext uri="{FF2B5EF4-FFF2-40B4-BE49-F238E27FC236}">
              <a16:creationId xmlns:a16="http://schemas.microsoft.com/office/drawing/2014/main" id="{E10DE479-2124-2747-E7F8-F1B3D39507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3" name="AutoShape 1" descr="char01">
          <a:extLst>
            <a:ext uri="{FF2B5EF4-FFF2-40B4-BE49-F238E27FC236}">
              <a16:creationId xmlns:a16="http://schemas.microsoft.com/office/drawing/2014/main" id="{B1089CA3-BB50-ADE9-9BD7-28C1F814BF1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4" name="AutoShape 2" descr="char01">
          <a:extLst>
            <a:ext uri="{FF2B5EF4-FFF2-40B4-BE49-F238E27FC236}">
              <a16:creationId xmlns:a16="http://schemas.microsoft.com/office/drawing/2014/main" id="{FDDE4072-70C8-E3C8-1701-E1B4F3B72B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5" name="AutoShape 3" descr="char01">
          <a:extLst>
            <a:ext uri="{FF2B5EF4-FFF2-40B4-BE49-F238E27FC236}">
              <a16:creationId xmlns:a16="http://schemas.microsoft.com/office/drawing/2014/main" id="{A096D95E-8615-FAFC-312C-698564A1B1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6" name="AutoShape 1" descr="char01">
          <a:extLst>
            <a:ext uri="{FF2B5EF4-FFF2-40B4-BE49-F238E27FC236}">
              <a16:creationId xmlns:a16="http://schemas.microsoft.com/office/drawing/2014/main" id="{6E9B5AF1-D06F-1996-B5D2-DE7759B32D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7" name="AutoShape 2" descr="char01">
          <a:extLst>
            <a:ext uri="{FF2B5EF4-FFF2-40B4-BE49-F238E27FC236}">
              <a16:creationId xmlns:a16="http://schemas.microsoft.com/office/drawing/2014/main" id="{BF25FF57-658E-0D19-3424-56CD76783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8" name="AutoShape 3" descr="char01">
          <a:extLst>
            <a:ext uri="{FF2B5EF4-FFF2-40B4-BE49-F238E27FC236}">
              <a16:creationId xmlns:a16="http://schemas.microsoft.com/office/drawing/2014/main" id="{D3DCA4DC-758C-66B3-B0C6-1F2599936DA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9" name="AutoShape 1" descr="char01">
          <a:extLst>
            <a:ext uri="{FF2B5EF4-FFF2-40B4-BE49-F238E27FC236}">
              <a16:creationId xmlns:a16="http://schemas.microsoft.com/office/drawing/2014/main" id="{C6FABB81-9447-5A03-6176-E73A3D1DCF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0" name="AutoShape 2" descr="char01">
          <a:extLst>
            <a:ext uri="{FF2B5EF4-FFF2-40B4-BE49-F238E27FC236}">
              <a16:creationId xmlns:a16="http://schemas.microsoft.com/office/drawing/2014/main" id="{729E3FBD-62C7-4BC1-A683-6FCF46222B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1" name="AutoShape 3" descr="char01">
          <a:extLst>
            <a:ext uri="{FF2B5EF4-FFF2-40B4-BE49-F238E27FC236}">
              <a16:creationId xmlns:a16="http://schemas.microsoft.com/office/drawing/2014/main" id="{3FC7E20A-FE31-8D78-4980-51C0EFC44A4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2" name="AutoShape 1" descr="char01">
          <a:extLst>
            <a:ext uri="{FF2B5EF4-FFF2-40B4-BE49-F238E27FC236}">
              <a16:creationId xmlns:a16="http://schemas.microsoft.com/office/drawing/2014/main" id="{00D22D46-F2E0-66DD-5C51-DF9096DF19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3" name="AutoShape 2" descr="char01">
          <a:extLst>
            <a:ext uri="{FF2B5EF4-FFF2-40B4-BE49-F238E27FC236}">
              <a16:creationId xmlns:a16="http://schemas.microsoft.com/office/drawing/2014/main" id="{B9D17ADF-82EE-D69E-A56B-62E63F5D5C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4" name="AutoShape 3" descr="char01">
          <a:extLst>
            <a:ext uri="{FF2B5EF4-FFF2-40B4-BE49-F238E27FC236}">
              <a16:creationId xmlns:a16="http://schemas.microsoft.com/office/drawing/2014/main" id="{244901A8-A42B-00C3-1769-DC1D907508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5" name="AutoShape 1" descr="char01">
          <a:extLst>
            <a:ext uri="{FF2B5EF4-FFF2-40B4-BE49-F238E27FC236}">
              <a16:creationId xmlns:a16="http://schemas.microsoft.com/office/drawing/2014/main" id="{7535B315-998B-C23F-9632-07B1233F3C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6" name="AutoShape 2" descr="char01">
          <a:extLst>
            <a:ext uri="{FF2B5EF4-FFF2-40B4-BE49-F238E27FC236}">
              <a16:creationId xmlns:a16="http://schemas.microsoft.com/office/drawing/2014/main" id="{B0E5C7CC-4737-2FFD-55E0-A0BE02A54D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7" name="AutoShape 3" descr="char01">
          <a:extLst>
            <a:ext uri="{FF2B5EF4-FFF2-40B4-BE49-F238E27FC236}">
              <a16:creationId xmlns:a16="http://schemas.microsoft.com/office/drawing/2014/main" id="{3130FBF7-1E0D-089A-C7E5-AF76D1306B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8" name="AutoShape 1" descr="char01">
          <a:extLst>
            <a:ext uri="{FF2B5EF4-FFF2-40B4-BE49-F238E27FC236}">
              <a16:creationId xmlns:a16="http://schemas.microsoft.com/office/drawing/2014/main" id="{6A146F9D-2E8B-784E-EEAA-DEB2573E27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9" name="AutoShape 2" descr="char01">
          <a:extLst>
            <a:ext uri="{FF2B5EF4-FFF2-40B4-BE49-F238E27FC236}">
              <a16:creationId xmlns:a16="http://schemas.microsoft.com/office/drawing/2014/main" id="{692545A1-4C24-D6DC-4425-9DD4BD3A7A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0" name="AutoShape 3" descr="char01">
          <a:extLst>
            <a:ext uri="{FF2B5EF4-FFF2-40B4-BE49-F238E27FC236}">
              <a16:creationId xmlns:a16="http://schemas.microsoft.com/office/drawing/2014/main" id="{46AE7FD0-8BEB-4113-22F1-579EAA1731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1" name="AutoShape 1" descr="char01">
          <a:extLst>
            <a:ext uri="{FF2B5EF4-FFF2-40B4-BE49-F238E27FC236}">
              <a16:creationId xmlns:a16="http://schemas.microsoft.com/office/drawing/2014/main" id="{D538B256-88E5-B943-983D-5463D966D1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2" name="AutoShape 2" descr="char01">
          <a:extLst>
            <a:ext uri="{FF2B5EF4-FFF2-40B4-BE49-F238E27FC236}">
              <a16:creationId xmlns:a16="http://schemas.microsoft.com/office/drawing/2014/main" id="{D312446C-CDF2-12CB-8BF3-90E4D30B6E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3" name="AutoShape 3" descr="char01">
          <a:extLst>
            <a:ext uri="{FF2B5EF4-FFF2-40B4-BE49-F238E27FC236}">
              <a16:creationId xmlns:a16="http://schemas.microsoft.com/office/drawing/2014/main" id="{7AAB565B-4ABE-AD84-1373-BA93CCAC07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4" name="AutoShape 1" descr="char01">
          <a:extLst>
            <a:ext uri="{FF2B5EF4-FFF2-40B4-BE49-F238E27FC236}">
              <a16:creationId xmlns:a16="http://schemas.microsoft.com/office/drawing/2014/main" id="{D853FB9D-DD91-47C1-78CD-513A50260E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5" name="AutoShape 2" descr="char01">
          <a:extLst>
            <a:ext uri="{FF2B5EF4-FFF2-40B4-BE49-F238E27FC236}">
              <a16:creationId xmlns:a16="http://schemas.microsoft.com/office/drawing/2014/main" id="{DBD46227-19E8-9F56-C1DD-F8499212D6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6" name="AutoShape 3" descr="char01">
          <a:extLst>
            <a:ext uri="{FF2B5EF4-FFF2-40B4-BE49-F238E27FC236}">
              <a16:creationId xmlns:a16="http://schemas.microsoft.com/office/drawing/2014/main" id="{D26F018B-94E8-0BA6-9285-EBFD23FE74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80</xdr:row>
      <xdr:rowOff>0</xdr:rowOff>
    </xdr:from>
    <xdr:to>
      <xdr:col>0</xdr:col>
      <xdr:colOff>527685</xdr:colOff>
      <xdr:row>80</xdr:row>
      <xdr:rowOff>57150</xdr:rowOff>
    </xdr:to>
    <xdr:sp macro="" textlink="">
      <xdr:nvSpPr>
        <xdr:cNvPr id="379007" name="AutoShape 1" descr="char01">
          <a:extLst>
            <a:ext uri="{FF2B5EF4-FFF2-40B4-BE49-F238E27FC236}">
              <a16:creationId xmlns:a16="http://schemas.microsoft.com/office/drawing/2014/main" id="{E0640A9B-4ED7-D938-9D47-274E0A5FA75E}"/>
            </a:ext>
          </a:extLst>
        </xdr:cNvPr>
        <xdr:cNvSpPr>
          <a:spLocks noChangeAspect="1" noChangeArrowheads="1"/>
        </xdr:cNvSpPr>
      </xdr:nvSpPr>
      <xdr:spPr bwMode="auto">
        <a:xfrm>
          <a:off x="447675" y="43281600"/>
          <a:ext cx="666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80</xdr:row>
      <xdr:rowOff>0</xdr:rowOff>
    </xdr:from>
    <xdr:to>
      <xdr:col>0</xdr:col>
      <xdr:colOff>457200</xdr:colOff>
      <xdr:row>80</xdr:row>
      <xdr:rowOff>89535</xdr:rowOff>
    </xdr:to>
    <xdr:sp macro="" textlink="">
      <xdr:nvSpPr>
        <xdr:cNvPr id="379008" name="AutoShape 3" descr="char01">
          <a:extLst>
            <a:ext uri="{FF2B5EF4-FFF2-40B4-BE49-F238E27FC236}">
              <a16:creationId xmlns:a16="http://schemas.microsoft.com/office/drawing/2014/main" id="{EC452C99-A258-D168-5180-179D1982E3D4}"/>
            </a:ext>
          </a:extLst>
        </xdr:cNvPr>
        <xdr:cNvSpPr>
          <a:spLocks noChangeAspect="1" noChangeArrowheads="1"/>
        </xdr:cNvSpPr>
      </xdr:nvSpPr>
      <xdr:spPr bwMode="auto">
        <a:xfrm>
          <a:off x="400050" y="439674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9" name="AutoShape 1" descr="char01">
          <a:extLst>
            <a:ext uri="{FF2B5EF4-FFF2-40B4-BE49-F238E27FC236}">
              <a16:creationId xmlns:a16="http://schemas.microsoft.com/office/drawing/2014/main" id="{0908D7C9-E4CD-EBCE-04E0-F8A7E41FF0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0" name="AutoShape 2" descr="char01">
          <a:extLst>
            <a:ext uri="{FF2B5EF4-FFF2-40B4-BE49-F238E27FC236}">
              <a16:creationId xmlns:a16="http://schemas.microsoft.com/office/drawing/2014/main" id="{337D6C85-5EFA-2C58-D505-56B61D5BD3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1" name="AutoShape 3" descr="char01">
          <a:extLst>
            <a:ext uri="{FF2B5EF4-FFF2-40B4-BE49-F238E27FC236}">
              <a16:creationId xmlns:a16="http://schemas.microsoft.com/office/drawing/2014/main" id="{3AF58089-66F2-B694-3B6E-BA1798FD6D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2" name="AutoShape 1" descr="char01">
          <a:extLst>
            <a:ext uri="{FF2B5EF4-FFF2-40B4-BE49-F238E27FC236}">
              <a16:creationId xmlns:a16="http://schemas.microsoft.com/office/drawing/2014/main" id="{7C2F3047-2800-8F8D-B99E-5D632104372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3" name="AutoShape 2" descr="char01">
          <a:extLst>
            <a:ext uri="{FF2B5EF4-FFF2-40B4-BE49-F238E27FC236}">
              <a16:creationId xmlns:a16="http://schemas.microsoft.com/office/drawing/2014/main" id="{B7B875D0-3333-7301-66DB-FF0E68F880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4" name="AutoShape 3" descr="char01">
          <a:extLst>
            <a:ext uri="{FF2B5EF4-FFF2-40B4-BE49-F238E27FC236}">
              <a16:creationId xmlns:a16="http://schemas.microsoft.com/office/drawing/2014/main" id="{BC9903AC-20D3-8EB7-E570-E253F799C81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5" name="AutoShape 1" descr="char01">
          <a:extLst>
            <a:ext uri="{FF2B5EF4-FFF2-40B4-BE49-F238E27FC236}">
              <a16:creationId xmlns:a16="http://schemas.microsoft.com/office/drawing/2014/main" id="{C2C456EB-AAF8-4975-6925-D861259468F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6" name="AutoShape 2" descr="char01">
          <a:extLst>
            <a:ext uri="{FF2B5EF4-FFF2-40B4-BE49-F238E27FC236}">
              <a16:creationId xmlns:a16="http://schemas.microsoft.com/office/drawing/2014/main" id="{F6FD86A1-39A1-A445-C87A-89DCD7E9AE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7" name="AutoShape 3" descr="char01">
          <a:extLst>
            <a:ext uri="{FF2B5EF4-FFF2-40B4-BE49-F238E27FC236}">
              <a16:creationId xmlns:a16="http://schemas.microsoft.com/office/drawing/2014/main" id="{E79E7D0C-7676-5EA8-73AB-8112E34938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8" name="AutoShape 1" descr="char01">
          <a:extLst>
            <a:ext uri="{FF2B5EF4-FFF2-40B4-BE49-F238E27FC236}">
              <a16:creationId xmlns:a16="http://schemas.microsoft.com/office/drawing/2014/main" id="{A4786012-9ADA-7FF5-5D64-E6291FD036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9" name="AutoShape 2" descr="char01">
          <a:extLst>
            <a:ext uri="{FF2B5EF4-FFF2-40B4-BE49-F238E27FC236}">
              <a16:creationId xmlns:a16="http://schemas.microsoft.com/office/drawing/2014/main" id="{B828B136-766F-7CD7-E030-BB04A04373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0" name="AutoShape 3" descr="char01">
          <a:extLst>
            <a:ext uri="{FF2B5EF4-FFF2-40B4-BE49-F238E27FC236}">
              <a16:creationId xmlns:a16="http://schemas.microsoft.com/office/drawing/2014/main" id="{5E081FEE-34CD-9DF5-7B13-316682DA25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1" name="AutoShape 1" descr="char01">
          <a:extLst>
            <a:ext uri="{FF2B5EF4-FFF2-40B4-BE49-F238E27FC236}">
              <a16:creationId xmlns:a16="http://schemas.microsoft.com/office/drawing/2014/main" id="{A3C521A7-8D74-D02D-3FA2-B7316BA43E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2" name="AutoShape 2" descr="char01">
          <a:extLst>
            <a:ext uri="{FF2B5EF4-FFF2-40B4-BE49-F238E27FC236}">
              <a16:creationId xmlns:a16="http://schemas.microsoft.com/office/drawing/2014/main" id="{BB651D4D-EA25-BC56-E129-48EA9E256E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3" name="AutoShape 3" descr="char01">
          <a:extLst>
            <a:ext uri="{FF2B5EF4-FFF2-40B4-BE49-F238E27FC236}">
              <a16:creationId xmlns:a16="http://schemas.microsoft.com/office/drawing/2014/main" id="{99F41F5A-C3E1-449C-8DAF-4802A786B6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4" name="AutoShape 1" descr="char01">
          <a:extLst>
            <a:ext uri="{FF2B5EF4-FFF2-40B4-BE49-F238E27FC236}">
              <a16:creationId xmlns:a16="http://schemas.microsoft.com/office/drawing/2014/main" id="{A3705388-8665-1AFB-1D3E-757ABFEC3F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5" name="AutoShape 2" descr="char01">
          <a:extLst>
            <a:ext uri="{FF2B5EF4-FFF2-40B4-BE49-F238E27FC236}">
              <a16:creationId xmlns:a16="http://schemas.microsoft.com/office/drawing/2014/main" id="{2A8026FE-57ED-A573-2F4C-BBE4EF97D0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6" name="AutoShape 3" descr="char01">
          <a:extLst>
            <a:ext uri="{FF2B5EF4-FFF2-40B4-BE49-F238E27FC236}">
              <a16:creationId xmlns:a16="http://schemas.microsoft.com/office/drawing/2014/main" id="{A0BC80F2-397A-427B-DADB-03F8B4782F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7" name="AutoShape 1" descr="char01">
          <a:extLst>
            <a:ext uri="{FF2B5EF4-FFF2-40B4-BE49-F238E27FC236}">
              <a16:creationId xmlns:a16="http://schemas.microsoft.com/office/drawing/2014/main" id="{243C2877-5C32-D9E3-940F-9615CC4084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8" name="AutoShape 2" descr="char01">
          <a:extLst>
            <a:ext uri="{FF2B5EF4-FFF2-40B4-BE49-F238E27FC236}">
              <a16:creationId xmlns:a16="http://schemas.microsoft.com/office/drawing/2014/main" id="{F1A13FAD-7AC3-B632-DBA2-B13775282C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9" name="AutoShape 3" descr="char01">
          <a:extLst>
            <a:ext uri="{FF2B5EF4-FFF2-40B4-BE49-F238E27FC236}">
              <a16:creationId xmlns:a16="http://schemas.microsoft.com/office/drawing/2014/main" id="{4258600A-64B4-D0BD-BDEE-3EA662766E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0" name="AutoShape 1" descr="char01">
          <a:extLst>
            <a:ext uri="{FF2B5EF4-FFF2-40B4-BE49-F238E27FC236}">
              <a16:creationId xmlns:a16="http://schemas.microsoft.com/office/drawing/2014/main" id="{16EBD06A-1370-C353-F66E-FD9D13DEF4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1" name="AutoShape 2" descr="char01">
          <a:extLst>
            <a:ext uri="{FF2B5EF4-FFF2-40B4-BE49-F238E27FC236}">
              <a16:creationId xmlns:a16="http://schemas.microsoft.com/office/drawing/2014/main" id="{772F8BD7-2B08-2E43-20D5-76A3A82906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2" name="AutoShape 3" descr="char01">
          <a:extLst>
            <a:ext uri="{FF2B5EF4-FFF2-40B4-BE49-F238E27FC236}">
              <a16:creationId xmlns:a16="http://schemas.microsoft.com/office/drawing/2014/main" id="{B5B0159E-4A41-78D3-0C01-8B110039C63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3" name="AutoShape 1" descr="char01">
          <a:extLst>
            <a:ext uri="{FF2B5EF4-FFF2-40B4-BE49-F238E27FC236}">
              <a16:creationId xmlns:a16="http://schemas.microsoft.com/office/drawing/2014/main" id="{AE714D2D-0626-A295-C609-4D84C8FFA6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4" name="AutoShape 2" descr="char01">
          <a:extLst>
            <a:ext uri="{FF2B5EF4-FFF2-40B4-BE49-F238E27FC236}">
              <a16:creationId xmlns:a16="http://schemas.microsoft.com/office/drawing/2014/main" id="{0C11200F-49F3-292D-9942-2100A5A6856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5" name="AutoShape 3" descr="char01">
          <a:extLst>
            <a:ext uri="{FF2B5EF4-FFF2-40B4-BE49-F238E27FC236}">
              <a16:creationId xmlns:a16="http://schemas.microsoft.com/office/drawing/2014/main" id="{ED722193-411D-F3B4-81B0-39F05D037A5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6" name="AutoShape 1" descr="char01">
          <a:extLst>
            <a:ext uri="{FF2B5EF4-FFF2-40B4-BE49-F238E27FC236}">
              <a16:creationId xmlns:a16="http://schemas.microsoft.com/office/drawing/2014/main" id="{958C1B8C-9327-4571-0C24-CE7C5784C1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7" name="AutoShape 2" descr="char01">
          <a:extLst>
            <a:ext uri="{FF2B5EF4-FFF2-40B4-BE49-F238E27FC236}">
              <a16:creationId xmlns:a16="http://schemas.microsoft.com/office/drawing/2014/main" id="{CA4F324B-3B18-EF3B-CBD9-3088E1629D7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8" name="AutoShape 3" descr="char01">
          <a:extLst>
            <a:ext uri="{FF2B5EF4-FFF2-40B4-BE49-F238E27FC236}">
              <a16:creationId xmlns:a16="http://schemas.microsoft.com/office/drawing/2014/main" id="{46A57E20-20E8-E457-B993-B5FEF4351C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9" name="AutoShape 1" descr="char01">
          <a:extLst>
            <a:ext uri="{FF2B5EF4-FFF2-40B4-BE49-F238E27FC236}">
              <a16:creationId xmlns:a16="http://schemas.microsoft.com/office/drawing/2014/main" id="{DA7E4FF6-9349-A9E5-15E1-48F3FF2D3D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0" name="AutoShape 2" descr="char01">
          <a:extLst>
            <a:ext uri="{FF2B5EF4-FFF2-40B4-BE49-F238E27FC236}">
              <a16:creationId xmlns:a16="http://schemas.microsoft.com/office/drawing/2014/main" id="{A292FCCE-6940-85F5-855D-A89F6DCA5F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1" name="AutoShape 3" descr="char01">
          <a:extLst>
            <a:ext uri="{FF2B5EF4-FFF2-40B4-BE49-F238E27FC236}">
              <a16:creationId xmlns:a16="http://schemas.microsoft.com/office/drawing/2014/main" id="{6C4CDCD2-5533-136B-DD61-8532C5A632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42" name="AutoShape 1" descr="char01">
          <a:extLst>
            <a:ext uri="{FF2B5EF4-FFF2-40B4-BE49-F238E27FC236}">
              <a16:creationId xmlns:a16="http://schemas.microsoft.com/office/drawing/2014/main" id="{038AE19C-9852-3744-9A84-A44CF1B1D8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3" name="AutoShape 2" descr="char01">
          <a:extLst>
            <a:ext uri="{FF2B5EF4-FFF2-40B4-BE49-F238E27FC236}">
              <a16:creationId xmlns:a16="http://schemas.microsoft.com/office/drawing/2014/main" id="{D71A5319-8C08-C547-8A1C-4C7BEC5E00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4" name="AutoShape 3" descr="char01">
          <a:extLst>
            <a:ext uri="{FF2B5EF4-FFF2-40B4-BE49-F238E27FC236}">
              <a16:creationId xmlns:a16="http://schemas.microsoft.com/office/drawing/2014/main" id="{F1A3737F-EB51-F793-47D4-6AFD110BC2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34290</xdr:rowOff>
    </xdr:to>
    <xdr:sp macro="" textlink="">
      <xdr:nvSpPr>
        <xdr:cNvPr id="379045" name="AutoShape 1" descr="char01">
          <a:extLst>
            <a:ext uri="{FF2B5EF4-FFF2-40B4-BE49-F238E27FC236}">
              <a16:creationId xmlns:a16="http://schemas.microsoft.com/office/drawing/2014/main" id="{393B7233-82FE-0674-D518-4CC67A20D6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108585</xdr:rowOff>
    </xdr:to>
    <xdr:sp macro="" textlink="">
      <xdr:nvSpPr>
        <xdr:cNvPr id="379046" name="AutoShape 2" descr="char01">
          <a:extLst>
            <a:ext uri="{FF2B5EF4-FFF2-40B4-BE49-F238E27FC236}">
              <a16:creationId xmlns:a16="http://schemas.microsoft.com/office/drawing/2014/main" id="{AB858163-AC1D-F3E3-969F-CA550951EB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108585</xdr:rowOff>
    </xdr:to>
    <xdr:sp macro="" textlink="">
      <xdr:nvSpPr>
        <xdr:cNvPr id="379047" name="AutoShape 3" descr="char01">
          <a:extLst>
            <a:ext uri="{FF2B5EF4-FFF2-40B4-BE49-F238E27FC236}">
              <a16:creationId xmlns:a16="http://schemas.microsoft.com/office/drawing/2014/main" id="{659B3994-4935-1F24-2AC6-5AEDAE039899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48" name="AutoShape 1" descr="char01">
          <a:extLst>
            <a:ext uri="{FF2B5EF4-FFF2-40B4-BE49-F238E27FC236}">
              <a16:creationId xmlns:a16="http://schemas.microsoft.com/office/drawing/2014/main" id="{44DCC82C-1288-E935-F896-2445CBAB14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49" name="AutoShape 2" descr="char01">
          <a:extLst>
            <a:ext uri="{FF2B5EF4-FFF2-40B4-BE49-F238E27FC236}">
              <a16:creationId xmlns:a16="http://schemas.microsoft.com/office/drawing/2014/main" id="{DB97FD06-8FF2-58D1-8203-C00259ECFF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0" name="AutoShape 3" descr="char01">
          <a:extLst>
            <a:ext uri="{FF2B5EF4-FFF2-40B4-BE49-F238E27FC236}">
              <a16:creationId xmlns:a16="http://schemas.microsoft.com/office/drawing/2014/main" id="{E1D45D10-E986-DACC-6F38-595B2F94F5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51" name="AutoShape 1" descr="char01">
          <a:extLst>
            <a:ext uri="{FF2B5EF4-FFF2-40B4-BE49-F238E27FC236}">
              <a16:creationId xmlns:a16="http://schemas.microsoft.com/office/drawing/2014/main" id="{9270ABA2-FD91-6979-8075-D64EB8F017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2" name="AutoShape 2" descr="char01">
          <a:extLst>
            <a:ext uri="{FF2B5EF4-FFF2-40B4-BE49-F238E27FC236}">
              <a16:creationId xmlns:a16="http://schemas.microsoft.com/office/drawing/2014/main" id="{9221F125-44FF-C4A2-C595-182EC03A16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3" name="AutoShape 3" descr="char01">
          <a:extLst>
            <a:ext uri="{FF2B5EF4-FFF2-40B4-BE49-F238E27FC236}">
              <a16:creationId xmlns:a16="http://schemas.microsoft.com/office/drawing/2014/main" id="{1CF98BBC-E633-D152-68E8-1612C0B7A5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54" name="AutoShape 1" descr="char01">
          <a:extLst>
            <a:ext uri="{FF2B5EF4-FFF2-40B4-BE49-F238E27FC236}">
              <a16:creationId xmlns:a16="http://schemas.microsoft.com/office/drawing/2014/main" id="{1E17CE46-CDE7-BADC-486F-F729F0FAE1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5" name="AutoShape 2" descr="char01">
          <a:extLst>
            <a:ext uri="{FF2B5EF4-FFF2-40B4-BE49-F238E27FC236}">
              <a16:creationId xmlns:a16="http://schemas.microsoft.com/office/drawing/2014/main" id="{EAE2A580-4D0C-65A7-C31F-8C2D444A0C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6" name="AutoShape 3" descr="char01">
          <a:extLst>
            <a:ext uri="{FF2B5EF4-FFF2-40B4-BE49-F238E27FC236}">
              <a16:creationId xmlns:a16="http://schemas.microsoft.com/office/drawing/2014/main" id="{CD660302-35F9-AF94-D353-A96FB8D2F7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57" name="AutoShape 1" descr="char01">
          <a:extLst>
            <a:ext uri="{FF2B5EF4-FFF2-40B4-BE49-F238E27FC236}">
              <a16:creationId xmlns:a16="http://schemas.microsoft.com/office/drawing/2014/main" id="{E869427C-AAFE-D20C-3DD4-D9E3B29FDC3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8" name="AutoShape 2" descr="char01">
          <a:extLst>
            <a:ext uri="{FF2B5EF4-FFF2-40B4-BE49-F238E27FC236}">
              <a16:creationId xmlns:a16="http://schemas.microsoft.com/office/drawing/2014/main" id="{CB186AFA-6FBE-060A-81C0-1D3BD490F5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59" name="AutoShape 3" descr="char01">
          <a:extLst>
            <a:ext uri="{FF2B5EF4-FFF2-40B4-BE49-F238E27FC236}">
              <a16:creationId xmlns:a16="http://schemas.microsoft.com/office/drawing/2014/main" id="{FF6DC821-F246-EBDB-5117-65A61CA6B1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60" name="AutoShape 1" descr="char01">
          <a:extLst>
            <a:ext uri="{FF2B5EF4-FFF2-40B4-BE49-F238E27FC236}">
              <a16:creationId xmlns:a16="http://schemas.microsoft.com/office/drawing/2014/main" id="{952CF70D-8B02-552F-5DFA-5BCF12E057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1" name="AutoShape 2" descr="char01">
          <a:extLst>
            <a:ext uri="{FF2B5EF4-FFF2-40B4-BE49-F238E27FC236}">
              <a16:creationId xmlns:a16="http://schemas.microsoft.com/office/drawing/2014/main" id="{C2BFE961-3B0C-4662-BCFC-C8E2AF3B79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2" name="AutoShape 3" descr="char01">
          <a:extLst>
            <a:ext uri="{FF2B5EF4-FFF2-40B4-BE49-F238E27FC236}">
              <a16:creationId xmlns:a16="http://schemas.microsoft.com/office/drawing/2014/main" id="{123D6660-CB2E-450F-6396-53D2C8EFC0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63" name="AutoShape 1" descr="char01">
          <a:extLst>
            <a:ext uri="{FF2B5EF4-FFF2-40B4-BE49-F238E27FC236}">
              <a16:creationId xmlns:a16="http://schemas.microsoft.com/office/drawing/2014/main" id="{5DACDE45-D96C-A99A-A3AC-369416C4C9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4" name="AutoShape 2" descr="char01">
          <a:extLst>
            <a:ext uri="{FF2B5EF4-FFF2-40B4-BE49-F238E27FC236}">
              <a16:creationId xmlns:a16="http://schemas.microsoft.com/office/drawing/2014/main" id="{2257CE79-F13E-94ED-BE97-04CCC06EC9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5" name="AutoShape 3" descr="char01">
          <a:extLst>
            <a:ext uri="{FF2B5EF4-FFF2-40B4-BE49-F238E27FC236}">
              <a16:creationId xmlns:a16="http://schemas.microsoft.com/office/drawing/2014/main" id="{DD9F55E4-D857-D468-F8CA-99DBDE02E2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66" name="AutoShape 1" descr="char01">
          <a:extLst>
            <a:ext uri="{FF2B5EF4-FFF2-40B4-BE49-F238E27FC236}">
              <a16:creationId xmlns:a16="http://schemas.microsoft.com/office/drawing/2014/main" id="{35B1E43A-F584-C890-B373-0E673F3FE9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7" name="AutoShape 2" descr="char01">
          <a:extLst>
            <a:ext uri="{FF2B5EF4-FFF2-40B4-BE49-F238E27FC236}">
              <a16:creationId xmlns:a16="http://schemas.microsoft.com/office/drawing/2014/main" id="{33EC7F89-BE6D-6FA1-CFC0-B85E48F83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68" name="AutoShape 3" descr="char01">
          <a:extLst>
            <a:ext uri="{FF2B5EF4-FFF2-40B4-BE49-F238E27FC236}">
              <a16:creationId xmlns:a16="http://schemas.microsoft.com/office/drawing/2014/main" id="{4BAA1D99-C87F-AA11-005D-1BA8BBD393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69" name="AutoShape 1" descr="char01">
          <a:extLst>
            <a:ext uri="{FF2B5EF4-FFF2-40B4-BE49-F238E27FC236}">
              <a16:creationId xmlns:a16="http://schemas.microsoft.com/office/drawing/2014/main" id="{3471A7B8-5355-C9F4-49FF-F34EDF39070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0" name="AutoShape 2" descr="char01">
          <a:extLst>
            <a:ext uri="{FF2B5EF4-FFF2-40B4-BE49-F238E27FC236}">
              <a16:creationId xmlns:a16="http://schemas.microsoft.com/office/drawing/2014/main" id="{83099064-68B9-0B3C-F033-A8720BA80B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1" name="AutoShape 3" descr="char01">
          <a:extLst>
            <a:ext uri="{FF2B5EF4-FFF2-40B4-BE49-F238E27FC236}">
              <a16:creationId xmlns:a16="http://schemas.microsoft.com/office/drawing/2014/main" id="{41000AE7-E4BC-F469-C77B-FB32C27E1BE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72" name="AutoShape 1" descr="char01">
          <a:extLst>
            <a:ext uri="{FF2B5EF4-FFF2-40B4-BE49-F238E27FC236}">
              <a16:creationId xmlns:a16="http://schemas.microsoft.com/office/drawing/2014/main" id="{49B0C4A9-C5E8-1AAA-9344-A7FD80693F6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3" name="AutoShape 2" descr="char01">
          <a:extLst>
            <a:ext uri="{FF2B5EF4-FFF2-40B4-BE49-F238E27FC236}">
              <a16:creationId xmlns:a16="http://schemas.microsoft.com/office/drawing/2014/main" id="{51694C8F-8AC3-3DED-808E-8B8C307AB7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4" name="AutoShape 3" descr="char01">
          <a:extLst>
            <a:ext uri="{FF2B5EF4-FFF2-40B4-BE49-F238E27FC236}">
              <a16:creationId xmlns:a16="http://schemas.microsoft.com/office/drawing/2014/main" id="{4A9F1CB1-66DB-76C7-2EBE-CE6E8194B31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75" name="AutoShape 1" descr="char01">
          <a:extLst>
            <a:ext uri="{FF2B5EF4-FFF2-40B4-BE49-F238E27FC236}">
              <a16:creationId xmlns:a16="http://schemas.microsoft.com/office/drawing/2014/main" id="{6F0FFF76-8C1D-0BFB-05C9-FB0175AC3D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6" name="AutoShape 2" descr="char01">
          <a:extLst>
            <a:ext uri="{FF2B5EF4-FFF2-40B4-BE49-F238E27FC236}">
              <a16:creationId xmlns:a16="http://schemas.microsoft.com/office/drawing/2014/main" id="{556FFC72-6124-1488-315B-0137D3EEE44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7" name="AutoShape 3" descr="char01">
          <a:extLst>
            <a:ext uri="{FF2B5EF4-FFF2-40B4-BE49-F238E27FC236}">
              <a16:creationId xmlns:a16="http://schemas.microsoft.com/office/drawing/2014/main" id="{CE89A2D5-E49E-2847-5A40-EC39B019CC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78" name="AutoShape 1" descr="char01">
          <a:extLst>
            <a:ext uri="{FF2B5EF4-FFF2-40B4-BE49-F238E27FC236}">
              <a16:creationId xmlns:a16="http://schemas.microsoft.com/office/drawing/2014/main" id="{777DB8E0-91CF-E630-24B7-BBE691B521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79" name="AutoShape 2" descr="char01">
          <a:extLst>
            <a:ext uri="{FF2B5EF4-FFF2-40B4-BE49-F238E27FC236}">
              <a16:creationId xmlns:a16="http://schemas.microsoft.com/office/drawing/2014/main" id="{6153054F-28B2-C6E1-9081-459EDE6667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0" name="AutoShape 3" descr="char01">
          <a:extLst>
            <a:ext uri="{FF2B5EF4-FFF2-40B4-BE49-F238E27FC236}">
              <a16:creationId xmlns:a16="http://schemas.microsoft.com/office/drawing/2014/main" id="{2512A576-48B7-D256-BF2C-42F5505BD45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81" name="AutoShape 1" descr="char01">
          <a:extLst>
            <a:ext uri="{FF2B5EF4-FFF2-40B4-BE49-F238E27FC236}">
              <a16:creationId xmlns:a16="http://schemas.microsoft.com/office/drawing/2014/main" id="{4D84FA59-E707-E227-309F-A6EC7AE843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2" name="AutoShape 2" descr="char01">
          <a:extLst>
            <a:ext uri="{FF2B5EF4-FFF2-40B4-BE49-F238E27FC236}">
              <a16:creationId xmlns:a16="http://schemas.microsoft.com/office/drawing/2014/main" id="{28506A99-7349-C2D3-9705-C91D0490E3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3" name="AutoShape 3" descr="char01">
          <a:extLst>
            <a:ext uri="{FF2B5EF4-FFF2-40B4-BE49-F238E27FC236}">
              <a16:creationId xmlns:a16="http://schemas.microsoft.com/office/drawing/2014/main" id="{75746480-04EB-AA35-4AAB-52FC1855C41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84" name="AutoShape 1" descr="char01">
          <a:extLst>
            <a:ext uri="{FF2B5EF4-FFF2-40B4-BE49-F238E27FC236}">
              <a16:creationId xmlns:a16="http://schemas.microsoft.com/office/drawing/2014/main" id="{65E8387D-89F1-BB6A-E7C6-F8CA7CFCD6B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5" name="AutoShape 2" descr="char01">
          <a:extLst>
            <a:ext uri="{FF2B5EF4-FFF2-40B4-BE49-F238E27FC236}">
              <a16:creationId xmlns:a16="http://schemas.microsoft.com/office/drawing/2014/main" id="{F49BC03A-BD42-6D8C-B5F2-4721EA863B0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6" name="AutoShape 3" descr="char01">
          <a:extLst>
            <a:ext uri="{FF2B5EF4-FFF2-40B4-BE49-F238E27FC236}">
              <a16:creationId xmlns:a16="http://schemas.microsoft.com/office/drawing/2014/main" id="{429A4686-DE82-D6B8-851E-8C08AFB04F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87" name="AutoShape 1" descr="char01">
          <a:extLst>
            <a:ext uri="{FF2B5EF4-FFF2-40B4-BE49-F238E27FC236}">
              <a16:creationId xmlns:a16="http://schemas.microsoft.com/office/drawing/2014/main" id="{7640A322-0F1E-E629-4C55-D75C4195C05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8" name="AutoShape 2" descr="char01">
          <a:extLst>
            <a:ext uri="{FF2B5EF4-FFF2-40B4-BE49-F238E27FC236}">
              <a16:creationId xmlns:a16="http://schemas.microsoft.com/office/drawing/2014/main" id="{39F839EE-D088-156C-236F-595B2FD6BE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89" name="AutoShape 3" descr="char01">
          <a:extLst>
            <a:ext uri="{FF2B5EF4-FFF2-40B4-BE49-F238E27FC236}">
              <a16:creationId xmlns:a16="http://schemas.microsoft.com/office/drawing/2014/main" id="{712F146D-ABD9-F151-9DA1-863F42C29A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90" name="AutoShape 1" descr="char01">
          <a:extLst>
            <a:ext uri="{FF2B5EF4-FFF2-40B4-BE49-F238E27FC236}">
              <a16:creationId xmlns:a16="http://schemas.microsoft.com/office/drawing/2014/main" id="{1ED1DC01-FE22-49A4-BBD8-9AE94F5321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1" name="AutoShape 2" descr="char01">
          <a:extLst>
            <a:ext uri="{FF2B5EF4-FFF2-40B4-BE49-F238E27FC236}">
              <a16:creationId xmlns:a16="http://schemas.microsoft.com/office/drawing/2014/main" id="{FDA827F6-FECB-6C52-609F-10194D8E06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2" name="AutoShape 3" descr="char01">
          <a:extLst>
            <a:ext uri="{FF2B5EF4-FFF2-40B4-BE49-F238E27FC236}">
              <a16:creationId xmlns:a16="http://schemas.microsoft.com/office/drawing/2014/main" id="{F3A2D433-B734-47E2-799C-207E34925A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93" name="AutoShape 1" descr="char01">
          <a:extLst>
            <a:ext uri="{FF2B5EF4-FFF2-40B4-BE49-F238E27FC236}">
              <a16:creationId xmlns:a16="http://schemas.microsoft.com/office/drawing/2014/main" id="{F641601A-7669-3CB9-1354-5EC9CD1CEC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4" name="AutoShape 2" descr="char01">
          <a:extLst>
            <a:ext uri="{FF2B5EF4-FFF2-40B4-BE49-F238E27FC236}">
              <a16:creationId xmlns:a16="http://schemas.microsoft.com/office/drawing/2014/main" id="{5B7CE47B-9ABE-9BBA-66A0-220701416A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5" name="AutoShape 3" descr="char01">
          <a:extLst>
            <a:ext uri="{FF2B5EF4-FFF2-40B4-BE49-F238E27FC236}">
              <a16:creationId xmlns:a16="http://schemas.microsoft.com/office/drawing/2014/main" id="{787CBE50-23CF-F307-2CE0-C54063E9D5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96" name="AutoShape 1" descr="char01">
          <a:extLst>
            <a:ext uri="{FF2B5EF4-FFF2-40B4-BE49-F238E27FC236}">
              <a16:creationId xmlns:a16="http://schemas.microsoft.com/office/drawing/2014/main" id="{F7AEC593-133F-2476-6F2B-AA6AC2331C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7" name="AutoShape 2" descr="char01">
          <a:extLst>
            <a:ext uri="{FF2B5EF4-FFF2-40B4-BE49-F238E27FC236}">
              <a16:creationId xmlns:a16="http://schemas.microsoft.com/office/drawing/2014/main" id="{77A1F2E3-772A-2A58-2F33-AC6B2E4A92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098" name="AutoShape 3" descr="char01">
          <a:extLst>
            <a:ext uri="{FF2B5EF4-FFF2-40B4-BE49-F238E27FC236}">
              <a16:creationId xmlns:a16="http://schemas.microsoft.com/office/drawing/2014/main" id="{942301DA-A318-1442-EA93-79373BBFE9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34290</xdr:rowOff>
    </xdr:to>
    <xdr:sp macro="" textlink="">
      <xdr:nvSpPr>
        <xdr:cNvPr id="379099" name="AutoShape 1" descr="char01">
          <a:extLst>
            <a:ext uri="{FF2B5EF4-FFF2-40B4-BE49-F238E27FC236}">
              <a16:creationId xmlns:a16="http://schemas.microsoft.com/office/drawing/2014/main" id="{EF299B47-8A90-A47F-F6C7-B6764F74F5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100" name="AutoShape 2" descr="char01">
          <a:extLst>
            <a:ext uri="{FF2B5EF4-FFF2-40B4-BE49-F238E27FC236}">
              <a16:creationId xmlns:a16="http://schemas.microsoft.com/office/drawing/2014/main" id="{5300F73B-B612-8F5F-4483-7EE544083A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239</xdr:row>
      <xdr:rowOff>0</xdr:rowOff>
    </xdr:from>
    <xdr:to>
      <xdr:col>1</xdr:col>
      <xdr:colOff>70485</xdr:colOff>
      <xdr:row>240</xdr:row>
      <xdr:rowOff>108585</xdr:rowOff>
    </xdr:to>
    <xdr:sp macro="" textlink="">
      <xdr:nvSpPr>
        <xdr:cNvPr id="379101" name="AutoShape 3" descr="char01">
          <a:extLst>
            <a:ext uri="{FF2B5EF4-FFF2-40B4-BE49-F238E27FC236}">
              <a16:creationId xmlns:a16="http://schemas.microsoft.com/office/drawing/2014/main" id="{DC7A47E4-7C81-388C-7550-A0D879AC7E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74B32626-22EC-46D4-8269-33706BAE32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CFBDC956-F1C9-4F0D-B2DB-48D48461C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C653AE49-088A-4612-985A-4E79D202BDA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" name="AutoShape 1" descr="char01">
          <a:extLst>
            <a:ext uri="{FF2B5EF4-FFF2-40B4-BE49-F238E27FC236}">
              <a16:creationId xmlns:a16="http://schemas.microsoft.com/office/drawing/2014/main" id="{A9862374-921A-4080-9046-7B78B8CA94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" name="AutoShape 2" descr="char01">
          <a:extLst>
            <a:ext uri="{FF2B5EF4-FFF2-40B4-BE49-F238E27FC236}">
              <a16:creationId xmlns:a16="http://schemas.microsoft.com/office/drawing/2014/main" id="{E813F54B-0CF1-4465-803A-08B972F2710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7" name="AutoShape 3" descr="char01">
          <a:extLst>
            <a:ext uri="{FF2B5EF4-FFF2-40B4-BE49-F238E27FC236}">
              <a16:creationId xmlns:a16="http://schemas.microsoft.com/office/drawing/2014/main" id="{E02E14D5-327F-4E93-9291-987992CF74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8" name="AutoShape 1" descr="char01">
          <a:extLst>
            <a:ext uri="{FF2B5EF4-FFF2-40B4-BE49-F238E27FC236}">
              <a16:creationId xmlns:a16="http://schemas.microsoft.com/office/drawing/2014/main" id="{0EA8E094-216B-4803-83E9-57FFBB6A06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9" name="AutoShape 2" descr="char01">
          <a:extLst>
            <a:ext uri="{FF2B5EF4-FFF2-40B4-BE49-F238E27FC236}">
              <a16:creationId xmlns:a16="http://schemas.microsoft.com/office/drawing/2014/main" id="{1E32DC7B-2DAA-422B-99A6-FB5EEE01D97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0" name="AutoShape 3" descr="char01">
          <a:extLst>
            <a:ext uri="{FF2B5EF4-FFF2-40B4-BE49-F238E27FC236}">
              <a16:creationId xmlns:a16="http://schemas.microsoft.com/office/drawing/2014/main" id="{B4B66FDA-6529-4A2C-AF6B-D09FCFCD029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1" name="AutoShape 1" descr="char01">
          <a:extLst>
            <a:ext uri="{FF2B5EF4-FFF2-40B4-BE49-F238E27FC236}">
              <a16:creationId xmlns:a16="http://schemas.microsoft.com/office/drawing/2014/main" id="{47E3CE00-D82D-4BE7-96B8-7813576E5D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2" name="AutoShape 2" descr="char01">
          <a:extLst>
            <a:ext uri="{FF2B5EF4-FFF2-40B4-BE49-F238E27FC236}">
              <a16:creationId xmlns:a16="http://schemas.microsoft.com/office/drawing/2014/main" id="{19A71BE6-07DA-420C-93E6-F99224458A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3" name="AutoShape 3" descr="char01">
          <a:extLst>
            <a:ext uri="{FF2B5EF4-FFF2-40B4-BE49-F238E27FC236}">
              <a16:creationId xmlns:a16="http://schemas.microsoft.com/office/drawing/2014/main" id="{BC487DD8-EE1A-43E6-B46B-8F72C42E9B7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4" name="AutoShape 1" descr="char01">
          <a:extLst>
            <a:ext uri="{FF2B5EF4-FFF2-40B4-BE49-F238E27FC236}">
              <a16:creationId xmlns:a16="http://schemas.microsoft.com/office/drawing/2014/main" id="{567D66A2-9A23-4084-B964-9641375837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5" name="AutoShape 2" descr="char01">
          <a:extLst>
            <a:ext uri="{FF2B5EF4-FFF2-40B4-BE49-F238E27FC236}">
              <a16:creationId xmlns:a16="http://schemas.microsoft.com/office/drawing/2014/main" id="{3FE362FF-6A53-4DB1-8596-A483DA57822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6" name="AutoShape 3" descr="char01">
          <a:extLst>
            <a:ext uri="{FF2B5EF4-FFF2-40B4-BE49-F238E27FC236}">
              <a16:creationId xmlns:a16="http://schemas.microsoft.com/office/drawing/2014/main" id="{5377B4E2-C3ED-44BD-9F94-4A26B88C12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7" name="AutoShape 1" descr="char01">
          <a:extLst>
            <a:ext uri="{FF2B5EF4-FFF2-40B4-BE49-F238E27FC236}">
              <a16:creationId xmlns:a16="http://schemas.microsoft.com/office/drawing/2014/main" id="{0A7E60F8-042B-4A03-83DF-EFC5B1B3548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8" name="AutoShape 2" descr="char01">
          <a:extLst>
            <a:ext uri="{FF2B5EF4-FFF2-40B4-BE49-F238E27FC236}">
              <a16:creationId xmlns:a16="http://schemas.microsoft.com/office/drawing/2014/main" id="{78BC6E6E-A0E9-4C61-B2B2-3E77708AEF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9" name="AutoShape 3" descr="char01">
          <a:extLst>
            <a:ext uri="{FF2B5EF4-FFF2-40B4-BE49-F238E27FC236}">
              <a16:creationId xmlns:a16="http://schemas.microsoft.com/office/drawing/2014/main" id="{2CFEA1DD-F472-4511-8815-0044530D6E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0" name="AutoShape 1" descr="char01">
          <a:extLst>
            <a:ext uri="{FF2B5EF4-FFF2-40B4-BE49-F238E27FC236}">
              <a16:creationId xmlns:a16="http://schemas.microsoft.com/office/drawing/2014/main" id="{75BAE72C-501C-447F-B717-AAAA505B61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1" name="AutoShape 2" descr="char01">
          <a:extLst>
            <a:ext uri="{FF2B5EF4-FFF2-40B4-BE49-F238E27FC236}">
              <a16:creationId xmlns:a16="http://schemas.microsoft.com/office/drawing/2014/main" id="{DA4833C1-4F30-4FDC-B80F-259289233E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2" name="AutoShape 3" descr="char01">
          <a:extLst>
            <a:ext uri="{FF2B5EF4-FFF2-40B4-BE49-F238E27FC236}">
              <a16:creationId xmlns:a16="http://schemas.microsoft.com/office/drawing/2014/main" id="{5F65815F-45ED-44C8-A3C6-097EC05BCA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3" name="AutoShape 1" descr="char01">
          <a:extLst>
            <a:ext uri="{FF2B5EF4-FFF2-40B4-BE49-F238E27FC236}">
              <a16:creationId xmlns:a16="http://schemas.microsoft.com/office/drawing/2014/main" id="{AA0B9701-F266-429B-8318-5C1602A436D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4" name="AutoShape 2" descr="char01">
          <a:extLst>
            <a:ext uri="{FF2B5EF4-FFF2-40B4-BE49-F238E27FC236}">
              <a16:creationId xmlns:a16="http://schemas.microsoft.com/office/drawing/2014/main" id="{7EF01187-B7D4-4585-986A-3096D79C94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5" name="AutoShape 3" descr="char01">
          <a:extLst>
            <a:ext uri="{FF2B5EF4-FFF2-40B4-BE49-F238E27FC236}">
              <a16:creationId xmlns:a16="http://schemas.microsoft.com/office/drawing/2014/main" id="{A14DC9C1-0A60-4B6C-8F00-09D7AD5D7A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6" name="AutoShape 1" descr="char01">
          <a:extLst>
            <a:ext uri="{FF2B5EF4-FFF2-40B4-BE49-F238E27FC236}">
              <a16:creationId xmlns:a16="http://schemas.microsoft.com/office/drawing/2014/main" id="{2C270E0A-7FE6-4913-A3A4-8845705EC7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7" name="AutoShape 2" descr="char01">
          <a:extLst>
            <a:ext uri="{FF2B5EF4-FFF2-40B4-BE49-F238E27FC236}">
              <a16:creationId xmlns:a16="http://schemas.microsoft.com/office/drawing/2014/main" id="{47A9EE0C-EFEF-4237-A28A-FC9F044BF0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8" name="AutoShape 3" descr="char01">
          <a:extLst>
            <a:ext uri="{FF2B5EF4-FFF2-40B4-BE49-F238E27FC236}">
              <a16:creationId xmlns:a16="http://schemas.microsoft.com/office/drawing/2014/main" id="{F74A175A-813C-4A27-9BAC-F70A2F35614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9" name="AutoShape 1" descr="char01">
          <a:extLst>
            <a:ext uri="{FF2B5EF4-FFF2-40B4-BE49-F238E27FC236}">
              <a16:creationId xmlns:a16="http://schemas.microsoft.com/office/drawing/2014/main" id="{09867EB1-E54C-42CD-B8C0-37E9040703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0" name="AutoShape 2" descr="char01">
          <a:extLst>
            <a:ext uri="{FF2B5EF4-FFF2-40B4-BE49-F238E27FC236}">
              <a16:creationId xmlns:a16="http://schemas.microsoft.com/office/drawing/2014/main" id="{FA195AA8-2AEC-40A8-AF65-940277523F2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1" name="AutoShape 3" descr="char01">
          <a:extLst>
            <a:ext uri="{FF2B5EF4-FFF2-40B4-BE49-F238E27FC236}">
              <a16:creationId xmlns:a16="http://schemas.microsoft.com/office/drawing/2014/main" id="{C7CF1947-42BF-4BF7-945F-16475E3EAC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2" name="AutoShape 1" descr="char01">
          <a:extLst>
            <a:ext uri="{FF2B5EF4-FFF2-40B4-BE49-F238E27FC236}">
              <a16:creationId xmlns:a16="http://schemas.microsoft.com/office/drawing/2014/main" id="{6FE2F039-CC80-4C3A-9EA4-29C6E6B059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3" name="AutoShape 2" descr="char01">
          <a:extLst>
            <a:ext uri="{FF2B5EF4-FFF2-40B4-BE49-F238E27FC236}">
              <a16:creationId xmlns:a16="http://schemas.microsoft.com/office/drawing/2014/main" id="{41789609-CFE1-4E09-AE03-7AB91AF19E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4" name="AutoShape 3" descr="char01">
          <a:extLst>
            <a:ext uri="{FF2B5EF4-FFF2-40B4-BE49-F238E27FC236}">
              <a16:creationId xmlns:a16="http://schemas.microsoft.com/office/drawing/2014/main" id="{C9713013-2694-4057-B5BB-140BA66C971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5" name="AutoShape 1" descr="char01">
          <a:extLst>
            <a:ext uri="{FF2B5EF4-FFF2-40B4-BE49-F238E27FC236}">
              <a16:creationId xmlns:a16="http://schemas.microsoft.com/office/drawing/2014/main" id="{00058B11-8A93-4151-B428-3C286B56B8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6" name="AutoShape 2" descr="char01">
          <a:extLst>
            <a:ext uri="{FF2B5EF4-FFF2-40B4-BE49-F238E27FC236}">
              <a16:creationId xmlns:a16="http://schemas.microsoft.com/office/drawing/2014/main" id="{63EE9077-D576-413A-AC37-B07633E349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" name="AutoShape 3" descr="char01">
          <a:extLst>
            <a:ext uri="{FF2B5EF4-FFF2-40B4-BE49-F238E27FC236}">
              <a16:creationId xmlns:a16="http://schemas.microsoft.com/office/drawing/2014/main" id="{11387133-CB01-4DDA-B456-4E509BCFE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8" name="AutoShape 1" descr="char01">
          <a:extLst>
            <a:ext uri="{FF2B5EF4-FFF2-40B4-BE49-F238E27FC236}">
              <a16:creationId xmlns:a16="http://schemas.microsoft.com/office/drawing/2014/main" id="{B501EF73-E352-492D-AA32-A7EDCDC3E0D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9" name="AutoShape 2" descr="char01">
          <a:extLst>
            <a:ext uri="{FF2B5EF4-FFF2-40B4-BE49-F238E27FC236}">
              <a16:creationId xmlns:a16="http://schemas.microsoft.com/office/drawing/2014/main" id="{1866E3F8-02BA-44F1-940D-4BF7068955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0" name="AutoShape 3" descr="char01">
          <a:extLst>
            <a:ext uri="{FF2B5EF4-FFF2-40B4-BE49-F238E27FC236}">
              <a16:creationId xmlns:a16="http://schemas.microsoft.com/office/drawing/2014/main" id="{53D8850E-ED4E-4A7A-892C-4800E1BDC2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1" name="AutoShape 1" descr="char01">
          <a:extLst>
            <a:ext uri="{FF2B5EF4-FFF2-40B4-BE49-F238E27FC236}">
              <a16:creationId xmlns:a16="http://schemas.microsoft.com/office/drawing/2014/main" id="{378F616C-F030-4D66-9EF6-C4A4792693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2" name="AutoShape 2" descr="char01">
          <a:extLst>
            <a:ext uri="{FF2B5EF4-FFF2-40B4-BE49-F238E27FC236}">
              <a16:creationId xmlns:a16="http://schemas.microsoft.com/office/drawing/2014/main" id="{91C93429-2C4C-4CCE-B423-F1CF200500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3" name="AutoShape 3" descr="char01">
          <a:extLst>
            <a:ext uri="{FF2B5EF4-FFF2-40B4-BE49-F238E27FC236}">
              <a16:creationId xmlns:a16="http://schemas.microsoft.com/office/drawing/2014/main" id="{C36C1339-6C0D-4F3C-BDBD-961C20652B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4" name="AutoShape 1" descr="char01">
          <a:extLst>
            <a:ext uri="{FF2B5EF4-FFF2-40B4-BE49-F238E27FC236}">
              <a16:creationId xmlns:a16="http://schemas.microsoft.com/office/drawing/2014/main" id="{2715D9E7-38AB-4A0C-8090-85E9F52B0D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5" name="AutoShape 2" descr="char01">
          <a:extLst>
            <a:ext uri="{FF2B5EF4-FFF2-40B4-BE49-F238E27FC236}">
              <a16:creationId xmlns:a16="http://schemas.microsoft.com/office/drawing/2014/main" id="{767AF1B8-CF19-43F0-8321-EB7B3535EC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6" name="AutoShape 3" descr="char01">
          <a:extLst>
            <a:ext uri="{FF2B5EF4-FFF2-40B4-BE49-F238E27FC236}">
              <a16:creationId xmlns:a16="http://schemas.microsoft.com/office/drawing/2014/main" id="{36926704-1250-4081-BF43-66B20F2A14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7" name="AutoShape 1" descr="char01">
          <a:extLst>
            <a:ext uri="{FF2B5EF4-FFF2-40B4-BE49-F238E27FC236}">
              <a16:creationId xmlns:a16="http://schemas.microsoft.com/office/drawing/2014/main" id="{CD0DF3A9-2124-4BEB-8944-F5111E23B6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8" name="AutoShape 2" descr="char01">
          <a:extLst>
            <a:ext uri="{FF2B5EF4-FFF2-40B4-BE49-F238E27FC236}">
              <a16:creationId xmlns:a16="http://schemas.microsoft.com/office/drawing/2014/main" id="{EB2AB0AE-F5BC-4FEF-9138-083B60D1B8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9" name="AutoShape 3" descr="char01">
          <a:extLst>
            <a:ext uri="{FF2B5EF4-FFF2-40B4-BE49-F238E27FC236}">
              <a16:creationId xmlns:a16="http://schemas.microsoft.com/office/drawing/2014/main" id="{3DDCEC84-503D-4EFA-8C62-D82A090F1D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0" name="AutoShape 1" descr="char01">
          <a:extLst>
            <a:ext uri="{FF2B5EF4-FFF2-40B4-BE49-F238E27FC236}">
              <a16:creationId xmlns:a16="http://schemas.microsoft.com/office/drawing/2014/main" id="{3FF37FA9-FC91-44F1-8D04-8D412467C8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1" name="AutoShape 2" descr="char01">
          <a:extLst>
            <a:ext uri="{FF2B5EF4-FFF2-40B4-BE49-F238E27FC236}">
              <a16:creationId xmlns:a16="http://schemas.microsoft.com/office/drawing/2014/main" id="{467AD8D6-1095-449E-9DB3-F15A391075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2" name="AutoShape 3" descr="char01">
          <a:extLst>
            <a:ext uri="{FF2B5EF4-FFF2-40B4-BE49-F238E27FC236}">
              <a16:creationId xmlns:a16="http://schemas.microsoft.com/office/drawing/2014/main" id="{6F42003B-931F-4B50-950F-B6AE178E09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3" name="AutoShape 1" descr="char01">
          <a:extLst>
            <a:ext uri="{FF2B5EF4-FFF2-40B4-BE49-F238E27FC236}">
              <a16:creationId xmlns:a16="http://schemas.microsoft.com/office/drawing/2014/main" id="{6BBC7004-21C9-4530-B488-8C3191C9E1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4" name="AutoShape 2" descr="char01">
          <a:extLst>
            <a:ext uri="{FF2B5EF4-FFF2-40B4-BE49-F238E27FC236}">
              <a16:creationId xmlns:a16="http://schemas.microsoft.com/office/drawing/2014/main" id="{230FFFF6-61AF-4352-A973-52EF758DB9C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5" name="AutoShape 3" descr="char01">
          <a:extLst>
            <a:ext uri="{FF2B5EF4-FFF2-40B4-BE49-F238E27FC236}">
              <a16:creationId xmlns:a16="http://schemas.microsoft.com/office/drawing/2014/main" id="{A40192C4-EF92-4D51-86F2-8B1D492774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6" name="AutoShape 1" descr="char01">
          <a:extLst>
            <a:ext uri="{FF2B5EF4-FFF2-40B4-BE49-F238E27FC236}">
              <a16:creationId xmlns:a16="http://schemas.microsoft.com/office/drawing/2014/main" id="{0FA2204C-B295-48B0-98A9-C6950D4AAF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7" name="AutoShape 2" descr="char01">
          <a:extLst>
            <a:ext uri="{FF2B5EF4-FFF2-40B4-BE49-F238E27FC236}">
              <a16:creationId xmlns:a16="http://schemas.microsoft.com/office/drawing/2014/main" id="{92A74495-2DD4-4696-A9D9-1903F61FED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8" name="AutoShape 3" descr="char01">
          <a:extLst>
            <a:ext uri="{FF2B5EF4-FFF2-40B4-BE49-F238E27FC236}">
              <a16:creationId xmlns:a16="http://schemas.microsoft.com/office/drawing/2014/main" id="{880242F4-7935-4DCA-B2B3-EB30E8019D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9" name="AutoShape 1" descr="char01">
          <a:extLst>
            <a:ext uri="{FF2B5EF4-FFF2-40B4-BE49-F238E27FC236}">
              <a16:creationId xmlns:a16="http://schemas.microsoft.com/office/drawing/2014/main" id="{92A2BA81-60A2-4D83-A975-CC45E6A92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0" name="AutoShape 2" descr="char01">
          <a:extLst>
            <a:ext uri="{FF2B5EF4-FFF2-40B4-BE49-F238E27FC236}">
              <a16:creationId xmlns:a16="http://schemas.microsoft.com/office/drawing/2014/main" id="{BD71480B-2AFB-4115-8051-2792F0EFA0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1" name="AutoShape 3" descr="char01">
          <a:extLst>
            <a:ext uri="{FF2B5EF4-FFF2-40B4-BE49-F238E27FC236}">
              <a16:creationId xmlns:a16="http://schemas.microsoft.com/office/drawing/2014/main" id="{DA1C8419-E913-4111-8D29-E5D0C539AF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62" name="AutoShape 1" descr="char01">
          <a:extLst>
            <a:ext uri="{FF2B5EF4-FFF2-40B4-BE49-F238E27FC236}">
              <a16:creationId xmlns:a16="http://schemas.microsoft.com/office/drawing/2014/main" id="{6950BB1C-82A0-4B9A-9E4D-75E16BC318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3" name="AutoShape 2" descr="char01">
          <a:extLst>
            <a:ext uri="{FF2B5EF4-FFF2-40B4-BE49-F238E27FC236}">
              <a16:creationId xmlns:a16="http://schemas.microsoft.com/office/drawing/2014/main" id="{5E52A179-25EA-441E-93F7-2D4BD77FD2E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2" name="AutoShape 3" descr="char01">
          <a:extLst>
            <a:ext uri="{FF2B5EF4-FFF2-40B4-BE49-F238E27FC236}">
              <a16:creationId xmlns:a16="http://schemas.microsoft.com/office/drawing/2014/main" id="{C988E33C-ADE8-4AB6-B295-A23816650F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3" name="AutoShape 1" descr="char01">
          <a:extLst>
            <a:ext uri="{FF2B5EF4-FFF2-40B4-BE49-F238E27FC236}">
              <a16:creationId xmlns:a16="http://schemas.microsoft.com/office/drawing/2014/main" id="{FE60AE43-9176-45CA-9824-5C3C685BD40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4" name="AutoShape 2" descr="char01">
          <a:extLst>
            <a:ext uri="{FF2B5EF4-FFF2-40B4-BE49-F238E27FC236}">
              <a16:creationId xmlns:a16="http://schemas.microsoft.com/office/drawing/2014/main" id="{AF084494-48B1-4166-B08D-620A559071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5" name="AutoShape 3" descr="char01">
          <a:extLst>
            <a:ext uri="{FF2B5EF4-FFF2-40B4-BE49-F238E27FC236}">
              <a16:creationId xmlns:a16="http://schemas.microsoft.com/office/drawing/2014/main" id="{0056E54E-734C-4445-83B4-F179E89B1F3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6" name="AutoShape 1" descr="char01">
          <a:extLst>
            <a:ext uri="{FF2B5EF4-FFF2-40B4-BE49-F238E27FC236}">
              <a16:creationId xmlns:a16="http://schemas.microsoft.com/office/drawing/2014/main" id="{4B4220ED-9D5E-44C6-BB47-53263BC5AB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7" name="AutoShape 2" descr="char01">
          <a:extLst>
            <a:ext uri="{FF2B5EF4-FFF2-40B4-BE49-F238E27FC236}">
              <a16:creationId xmlns:a16="http://schemas.microsoft.com/office/drawing/2014/main" id="{6714C7E7-FFAF-47A5-A1D8-E53106EA10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8" name="AutoShape 3" descr="char01">
          <a:extLst>
            <a:ext uri="{FF2B5EF4-FFF2-40B4-BE49-F238E27FC236}">
              <a16:creationId xmlns:a16="http://schemas.microsoft.com/office/drawing/2014/main" id="{F850A45F-6601-4E58-A879-A242C4164B2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9" name="AutoShape 1" descr="char01">
          <a:extLst>
            <a:ext uri="{FF2B5EF4-FFF2-40B4-BE49-F238E27FC236}">
              <a16:creationId xmlns:a16="http://schemas.microsoft.com/office/drawing/2014/main" id="{071BAB6F-C141-43AD-8E86-D2987E2724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0" name="AutoShape 2" descr="char01">
          <a:extLst>
            <a:ext uri="{FF2B5EF4-FFF2-40B4-BE49-F238E27FC236}">
              <a16:creationId xmlns:a16="http://schemas.microsoft.com/office/drawing/2014/main" id="{F0AE3FA0-A177-4DD6-ACB5-996EE82009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1" name="AutoShape 3" descr="char01">
          <a:extLst>
            <a:ext uri="{FF2B5EF4-FFF2-40B4-BE49-F238E27FC236}">
              <a16:creationId xmlns:a16="http://schemas.microsoft.com/office/drawing/2014/main" id="{BE1FAA94-9278-4D67-A99E-252875CFC7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12" name="AutoShape 1" descr="char01">
          <a:extLst>
            <a:ext uri="{FF2B5EF4-FFF2-40B4-BE49-F238E27FC236}">
              <a16:creationId xmlns:a16="http://schemas.microsoft.com/office/drawing/2014/main" id="{A513C935-96E3-4044-BBD6-8B711CB0FB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3" name="AutoShape 2" descr="char01">
          <a:extLst>
            <a:ext uri="{FF2B5EF4-FFF2-40B4-BE49-F238E27FC236}">
              <a16:creationId xmlns:a16="http://schemas.microsoft.com/office/drawing/2014/main" id="{ABE8D681-CDC2-4CA8-BA69-A4A6D1FE95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4" name="AutoShape 3" descr="char01">
          <a:extLst>
            <a:ext uri="{FF2B5EF4-FFF2-40B4-BE49-F238E27FC236}">
              <a16:creationId xmlns:a16="http://schemas.microsoft.com/office/drawing/2014/main" id="{92FD9F18-DB33-412C-9E2C-F2F492FCA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34290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766D376C-59BB-4E60-BE20-691623B276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F51CFC26-082C-4435-A05A-53B7E1E628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47A5AFA9-8241-4566-A03E-8DCC375E67D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3DEC-57B4-4D6B-B6C2-ED77EFB76A14}">
  <sheetPr codeName="Ark1">
    <pageSetUpPr fitToPage="1"/>
  </sheetPr>
  <dimension ref="A1:G79"/>
  <sheetViews>
    <sheetView view="pageBreakPreview" zoomScale="75" zoomScaleNormal="100" zoomScaleSheetLayoutView="75" workbookViewId="0">
      <selection activeCell="J27" sqref="J27"/>
    </sheetView>
  </sheetViews>
  <sheetFormatPr defaultRowHeight="15" x14ac:dyDescent="0.25"/>
  <cols>
    <col min="1" max="1" width="8.625" style="1" customWidth="1"/>
    <col min="2" max="2" width="7.375" style="1" customWidth="1"/>
    <col min="3" max="3" width="28.625" style="1" customWidth="1"/>
    <col min="4" max="4" width="8" style="1" customWidth="1"/>
    <col min="5" max="5" width="11.125" style="1" customWidth="1"/>
    <col min="6" max="6" width="6.75" style="1" customWidth="1"/>
    <col min="7" max="7" width="21.25" style="1" customWidth="1"/>
    <col min="8" max="8" width="9" style="1"/>
    <col min="9" max="9" width="7.875" style="1" bestFit="1" customWidth="1"/>
    <col min="10" max="16384" width="9" style="1"/>
  </cols>
  <sheetData>
    <row r="1" spans="1:7" x14ac:dyDescent="0.25">
      <c r="A1" s="1" t="s">
        <v>342</v>
      </c>
      <c r="G1" s="2" t="s">
        <v>129</v>
      </c>
    </row>
    <row r="2" spans="1:7" x14ac:dyDescent="0.25">
      <c r="A2" s="1" t="s">
        <v>343</v>
      </c>
      <c r="G2" s="2" t="s">
        <v>389</v>
      </c>
    </row>
    <row r="3" spans="1:7" x14ac:dyDescent="0.25">
      <c r="A3" s="3">
        <v>1022070</v>
      </c>
      <c r="B3" s="3"/>
      <c r="C3" s="3"/>
      <c r="D3" s="3"/>
      <c r="E3" s="3"/>
      <c r="F3" s="3"/>
      <c r="G3" s="3"/>
    </row>
    <row r="5" spans="1:7" ht="16.5" customHeight="1" x14ac:dyDescent="0.25">
      <c r="A5" s="4" t="s">
        <v>98</v>
      </c>
      <c r="B5" s="4"/>
    </row>
    <row r="6" spans="1:7" ht="16.5" customHeight="1" x14ac:dyDescent="0.25"/>
    <row r="7" spans="1:7" ht="16.5" customHeight="1" x14ac:dyDescent="0.25">
      <c r="A7" s="170" t="s">
        <v>170</v>
      </c>
      <c r="B7" s="170"/>
      <c r="C7" s="170"/>
      <c r="D7" s="170"/>
      <c r="E7" s="170"/>
      <c r="F7" s="170"/>
      <c r="G7" s="170"/>
    </row>
    <row r="8" spans="1:7" ht="16.5" customHeight="1" x14ac:dyDescent="0.25">
      <c r="A8" s="170"/>
      <c r="B8" s="170"/>
      <c r="C8" s="170"/>
      <c r="D8" s="170"/>
      <c r="E8" s="170"/>
      <c r="F8" s="170"/>
      <c r="G8" s="170"/>
    </row>
    <row r="9" spans="1:7" ht="16.5" customHeight="1" x14ac:dyDescent="0.25"/>
    <row r="10" spans="1:7" ht="16.5" customHeight="1" x14ac:dyDescent="0.25"/>
    <row r="11" spans="1:7" ht="18" customHeight="1" x14ac:dyDescent="0.25">
      <c r="A11" s="1" t="s">
        <v>99</v>
      </c>
      <c r="C11" s="5"/>
    </row>
    <row r="12" spans="1:7" ht="18" customHeight="1" x14ac:dyDescent="0.25">
      <c r="A12" s="6" t="s">
        <v>222</v>
      </c>
      <c r="C12" s="5"/>
    </row>
    <row r="13" spans="1:7" ht="18" customHeight="1" x14ac:dyDescent="0.25">
      <c r="C13" s="5"/>
    </row>
    <row r="14" spans="1:7" ht="18" customHeight="1" x14ac:dyDescent="0.25">
      <c r="A14" s="7" t="str">
        <f>Hovednummerarbejdsplads</f>
        <v>01.</v>
      </c>
      <c r="B14" s="8"/>
      <c r="C14" s="1" t="str">
        <f>Overskriftarbejdsplads</f>
        <v>ARBEJDSPLADS MV.</v>
      </c>
      <c r="F14" s="1" t="s">
        <v>100</v>
      </c>
      <c r="G14" s="9">
        <f>Arbejdsplads</f>
        <v>0</v>
      </c>
    </row>
    <row r="15" spans="1:7" ht="18" customHeight="1" x14ac:dyDescent="0.25">
      <c r="A15" s="7" t="str">
        <f>Tilbudsliste!A26</f>
        <v>02.</v>
      </c>
      <c r="B15" s="8"/>
      <c r="C15" s="1" t="str">
        <f>Tilbudsliste!B26</f>
        <v>FÆRDSELSREGULERENDE FORANSTALTNINGER</v>
      </c>
      <c r="F15" s="1" t="s">
        <v>100</v>
      </c>
      <c r="G15" s="9">
        <f>Tilbudsliste!G35</f>
        <v>0</v>
      </c>
    </row>
    <row r="16" spans="1:7" ht="18" customHeight="1" x14ac:dyDescent="0.25">
      <c r="A16" s="7" t="str">
        <f>Hovednummerjordarbejde</f>
        <v>03.</v>
      </c>
      <c r="B16" s="8"/>
      <c r="C16" s="1" t="str">
        <f>Overskriftjordarbejde</f>
        <v>JORDARBEJDE</v>
      </c>
      <c r="F16" s="1" t="s">
        <v>100</v>
      </c>
      <c r="G16" s="9">
        <f>Jordarbejde</f>
        <v>0</v>
      </c>
    </row>
    <row r="17" spans="1:7" ht="18" customHeight="1" x14ac:dyDescent="0.25">
      <c r="A17" s="7" t="str">
        <f>Hovednummerafvanding</f>
        <v>04.</v>
      </c>
      <c r="B17" s="8"/>
      <c r="C17" s="1" t="str">
        <f>Overskriftafvanding</f>
        <v>AFVANDING</v>
      </c>
      <c r="F17" s="1" t="s">
        <v>100</v>
      </c>
      <c r="G17" s="9">
        <f>Afvanding</f>
        <v>0</v>
      </c>
    </row>
    <row r="18" spans="1:7" ht="18" customHeight="1" x14ac:dyDescent="0.25">
      <c r="A18" s="7" t="str">
        <f>Hovednummerbundsikring</f>
        <v>05.</v>
      </c>
      <c r="B18" s="8"/>
      <c r="C18" s="10" t="str">
        <f>Overskriftbundsikring</f>
        <v>BUNDSIKRINGSSAND OG -GRUS</v>
      </c>
      <c r="F18" s="1" t="s">
        <v>100</v>
      </c>
      <c r="G18" s="9">
        <f>Bundsikring</f>
        <v>0</v>
      </c>
    </row>
    <row r="19" spans="1:7" ht="18" customHeight="1" x14ac:dyDescent="0.25">
      <c r="A19" s="7" t="str">
        <f>Hovednummerstabilgrus</f>
        <v>06.</v>
      </c>
      <c r="B19" s="8"/>
      <c r="C19" s="5" t="str">
        <f>Overskriftstabilgrus</f>
        <v>STABILT GRUS</v>
      </c>
      <c r="F19" s="1" t="s">
        <v>100</v>
      </c>
      <c r="G19" s="9">
        <f>Stabilgrus</f>
        <v>0</v>
      </c>
    </row>
    <row r="20" spans="1:7" ht="18" customHeight="1" x14ac:dyDescent="0.25">
      <c r="A20" s="7" t="str">
        <f>Hovednummerbrolægning</f>
        <v>07.</v>
      </c>
      <c r="B20" s="8"/>
      <c r="C20" s="1" t="str">
        <f>Overskriftbrolægning</f>
        <v>BROLÆGNING</v>
      </c>
      <c r="F20" s="1" t="s">
        <v>100</v>
      </c>
      <c r="G20" s="9">
        <f>Brolægning</f>
        <v>0</v>
      </c>
    </row>
    <row r="21" spans="1:7" ht="18" customHeight="1" x14ac:dyDescent="0.25">
      <c r="A21" s="7" t="str">
        <f>Hovednummerasfalt</f>
        <v>08.</v>
      </c>
      <c r="B21" s="8"/>
      <c r="C21" s="1" t="str">
        <f>Overskriftasfalt</f>
        <v>FRÆSNING AF BELÆGNINGER</v>
      </c>
      <c r="F21" s="1" t="s">
        <v>100</v>
      </c>
      <c r="G21" s="9">
        <f>Fræsning</f>
        <v>0</v>
      </c>
    </row>
    <row r="22" spans="1:7" ht="18" customHeight="1" x14ac:dyDescent="0.25">
      <c r="A22" s="7" t="str">
        <f>Tilbudsliste!A135</f>
        <v>09.</v>
      </c>
      <c r="B22" s="8"/>
      <c r="C22" s="1" t="str">
        <f>Tilbudsliste!B135</f>
        <v>VARMBLANDET ASFALT</v>
      </c>
      <c r="F22" s="1" t="s">
        <v>100</v>
      </c>
      <c r="G22" s="9">
        <f>Varmblandet_asfalt</f>
        <v>0</v>
      </c>
    </row>
    <row r="23" spans="1:7" ht="18" customHeight="1" x14ac:dyDescent="0.25">
      <c r="A23" s="7" t="str">
        <f>Hovednummerkørebaneafmærkning</f>
        <v>10.</v>
      </c>
      <c r="B23" s="8"/>
      <c r="C23" s="1" t="str">
        <f>Overskriftkørebaneafmærkning</f>
        <v>KØREBANEAFMÆRKNING</v>
      </c>
      <c r="F23" s="1" t="s">
        <v>100</v>
      </c>
      <c r="G23" s="9">
        <f>Kørebaneafmærkning</f>
        <v>0</v>
      </c>
    </row>
    <row r="24" spans="1:7" ht="18" customHeight="1" x14ac:dyDescent="0.25">
      <c r="A24" s="7" t="str">
        <f>Hovednummerafmærkningsmateriel</f>
        <v>11.</v>
      </c>
      <c r="B24" s="8"/>
      <c r="C24" s="1" t="str">
        <f>Overskriftafmærkningsmateriel</f>
        <v>VEJUDSTYR</v>
      </c>
      <c r="F24" s="1" t="s">
        <v>100</v>
      </c>
      <c r="G24" s="9">
        <f>Afmærkningsmateriel</f>
        <v>0</v>
      </c>
    </row>
    <row r="25" spans="1:7" ht="18" customHeight="1" x14ac:dyDescent="0.25">
      <c r="A25" s="7" t="str">
        <f>Hovednummerdisponibelt</f>
        <v>13.</v>
      </c>
      <c r="B25" s="8"/>
      <c r="C25" s="1" t="str">
        <f>Overskriftdisponibelt</f>
        <v>DISPONIBELT DIVERSE</v>
      </c>
      <c r="F25" s="1" t="s">
        <v>100</v>
      </c>
      <c r="G25" s="9">
        <f>Disponibeltdiverse</f>
        <v>0</v>
      </c>
    </row>
    <row r="26" spans="1:7" ht="18" customHeight="1" x14ac:dyDescent="0.25">
      <c r="A26" s="11"/>
      <c r="B26" s="8"/>
      <c r="G26" s="12"/>
    </row>
    <row r="27" spans="1:7" ht="18" customHeight="1" x14ac:dyDescent="0.25">
      <c r="A27" s="11"/>
      <c r="B27" s="8"/>
      <c r="C27" s="1" t="s">
        <v>402</v>
      </c>
      <c r="F27" s="1" t="s">
        <v>100</v>
      </c>
      <c r="G27" s="9">
        <f>Optioner!G14</f>
        <v>0</v>
      </c>
    </row>
    <row r="28" spans="1:7" ht="18" customHeight="1" x14ac:dyDescent="0.25">
      <c r="G28" s="12"/>
    </row>
    <row r="29" spans="1:7" ht="18" customHeight="1" thickBot="1" x14ac:dyDescent="0.3">
      <c r="A29" s="1" t="s">
        <v>223</v>
      </c>
      <c r="F29" s="1" t="s">
        <v>100</v>
      </c>
      <c r="G29" s="13">
        <f>SUM(G14:G27)</f>
        <v>0</v>
      </c>
    </row>
    <row r="30" spans="1:7" ht="18" customHeight="1" thickTop="1" x14ac:dyDescent="0.25"/>
    <row r="31" spans="1:7" ht="18" customHeight="1" thickBot="1" x14ac:dyDescent="0.3">
      <c r="A31" s="1" t="s">
        <v>130</v>
      </c>
      <c r="C31" s="14"/>
      <c r="D31" s="14"/>
      <c r="E31" s="14"/>
      <c r="F31" s="14"/>
      <c r="G31" s="14"/>
    </row>
    <row r="32" spans="1:7" ht="15.95" customHeight="1" thickTop="1" x14ac:dyDescent="0.25"/>
    <row r="33" spans="1:7" ht="17.100000000000001" customHeight="1" x14ac:dyDescent="0.25">
      <c r="A33" s="1" t="s">
        <v>131</v>
      </c>
      <c r="E33" s="3"/>
      <c r="F33" s="3"/>
      <c r="G33" s="3"/>
    </row>
    <row r="34" spans="1:7" ht="16.5" customHeight="1" x14ac:dyDescent="0.25"/>
    <row r="35" spans="1:7" ht="17.100000000000001" customHeight="1" x14ac:dyDescent="0.25">
      <c r="A35" s="1" t="s">
        <v>101</v>
      </c>
      <c r="E35" s="3"/>
      <c r="F35" s="3"/>
      <c r="G35" s="3"/>
    </row>
    <row r="36" spans="1:7" ht="17.100000000000001" customHeight="1" x14ac:dyDescent="0.25"/>
    <row r="37" spans="1:7" ht="17.25" customHeight="1" x14ac:dyDescent="0.25">
      <c r="A37" s="1" t="s">
        <v>132</v>
      </c>
    </row>
    <row r="38" spans="1:7" ht="15.95" customHeight="1" x14ac:dyDescent="0.25"/>
    <row r="39" spans="1:7" ht="17.100000000000001" customHeight="1" x14ac:dyDescent="0.25">
      <c r="A39" s="1" t="s">
        <v>133</v>
      </c>
    </row>
    <row r="40" spans="1:7" ht="17.100000000000001" customHeight="1" x14ac:dyDescent="0.25">
      <c r="A40" s="1" t="s">
        <v>102</v>
      </c>
    </row>
    <row r="41" spans="1:7" ht="7.5" customHeight="1" x14ac:dyDescent="0.25"/>
    <row r="42" spans="1:7" ht="17.100000000000001" customHeight="1" x14ac:dyDescent="0.25">
      <c r="A42" s="1" t="s">
        <v>103</v>
      </c>
      <c r="B42" s="15"/>
    </row>
    <row r="43" spans="1:7" ht="17.100000000000001" customHeight="1" x14ac:dyDescent="0.25">
      <c r="A43" s="1" t="s">
        <v>104</v>
      </c>
    </row>
    <row r="44" spans="1:7" ht="16.5" customHeight="1" x14ac:dyDescent="0.25"/>
    <row r="45" spans="1:7" ht="16.5" customHeight="1" x14ac:dyDescent="0.25">
      <c r="A45" s="3"/>
      <c r="B45" s="3"/>
      <c r="C45" s="3" t="s">
        <v>105</v>
      </c>
    </row>
    <row r="46" spans="1:7" ht="16.5" customHeight="1" x14ac:dyDescent="0.25"/>
    <row r="47" spans="1:7" ht="16.5" customHeight="1" x14ac:dyDescent="0.25">
      <c r="C47" s="5"/>
    </row>
    <row r="48" spans="1:7" ht="16.5" customHeight="1" x14ac:dyDescent="0.25">
      <c r="B48" s="3"/>
      <c r="C48" s="3"/>
    </row>
    <row r="49" spans="1:7" ht="16.5" customHeight="1" x14ac:dyDescent="0.25">
      <c r="E49" s="16" t="s">
        <v>106</v>
      </c>
      <c r="F49" s="16"/>
      <c r="G49" s="16"/>
    </row>
    <row r="50" spans="1:7" ht="16.5" customHeight="1" x14ac:dyDescent="0.25"/>
    <row r="51" spans="1:7" ht="16.5" customHeight="1" x14ac:dyDescent="0.25">
      <c r="C51" s="5"/>
    </row>
    <row r="52" spans="1:7" ht="16.5" customHeight="1" x14ac:dyDescent="0.25">
      <c r="C52" s="5"/>
    </row>
    <row r="53" spans="1:7" ht="16.5" customHeight="1" x14ac:dyDescent="0.25">
      <c r="C53" s="5"/>
    </row>
    <row r="54" spans="1:7" ht="16.5" customHeight="1" x14ac:dyDescent="0.25">
      <c r="C54" s="5"/>
    </row>
    <row r="55" spans="1:7" ht="16.5" customHeight="1" x14ac:dyDescent="0.25">
      <c r="C55" s="5"/>
    </row>
    <row r="56" spans="1:7" ht="16.5" customHeight="1" x14ac:dyDescent="0.25">
      <c r="C56" s="5"/>
    </row>
    <row r="57" spans="1:7" ht="16.5" customHeight="1" x14ac:dyDescent="0.25"/>
    <row r="58" spans="1:7" ht="16.5" customHeight="1" x14ac:dyDescent="0.25"/>
    <row r="59" spans="1:7" ht="16.5" customHeight="1" x14ac:dyDescent="0.25">
      <c r="A59" s="1" t="s">
        <v>107</v>
      </c>
      <c r="B59" s="17" t="s">
        <v>108</v>
      </c>
    </row>
    <row r="60" spans="1:7" ht="16.5" customHeight="1" x14ac:dyDescent="0.25"/>
    <row r="61" spans="1:7" ht="16.5" customHeight="1" x14ac:dyDescent="0.25"/>
    <row r="62" spans="1:7" ht="16.5" customHeight="1" x14ac:dyDescent="0.25">
      <c r="B62" s="1" t="s">
        <v>109</v>
      </c>
      <c r="E62" s="1" t="s">
        <v>110</v>
      </c>
    </row>
    <row r="63" spans="1:7" ht="16.5" customHeight="1" x14ac:dyDescent="0.25"/>
    <row r="64" spans="1:7" ht="16.5" customHeight="1" x14ac:dyDescent="0.25">
      <c r="B64" s="18"/>
      <c r="C64" s="18"/>
      <c r="E64" s="18"/>
      <c r="F64" s="18"/>
      <c r="G64" s="18"/>
    </row>
    <row r="65" spans="1:7" ht="16.5" customHeight="1" x14ac:dyDescent="0.25">
      <c r="A65" s="5"/>
    </row>
    <row r="66" spans="1:7" ht="16.5" customHeight="1" x14ac:dyDescent="0.25"/>
    <row r="67" spans="1:7" ht="16.5" customHeight="1" x14ac:dyDescent="0.25">
      <c r="B67" s="18"/>
      <c r="C67" s="18"/>
      <c r="E67" s="18"/>
      <c r="F67" s="18"/>
      <c r="G67" s="18"/>
    </row>
    <row r="68" spans="1:7" ht="16.5" customHeight="1" x14ac:dyDescent="0.25"/>
    <row r="69" spans="1:7" ht="16.5" customHeight="1" x14ac:dyDescent="0.25"/>
    <row r="70" spans="1:7" ht="16.5" customHeight="1" x14ac:dyDescent="0.25"/>
    <row r="71" spans="1:7" ht="16.5" customHeight="1" x14ac:dyDescent="0.25">
      <c r="C71" s="5"/>
    </row>
    <row r="72" spans="1:7" ht="16.5" customHeight="1" x14ac:dyDescent="0.25">
      <c r="C72" s="5"/>
    </row>
    <row r="73" spans="1:7" ht="16.5" customHeight="1" x14ac:dyDescent="0.25">
      <c r="C73" s="5"/>
    </row>
    <row r="74" spans="1:7" ht="16.5" customHeight="1" x14ac:dyDescent="0.25">
      <c r="C74" s="5"/>
    </row>
    <row r="75" spans="1:7" ht="16.5" customHeight="1" x14ac:dyDescent="0.25">
      <c r="A75" s="1" t="s">
        <v>112</v>
      </c>
      <c r="B75" s="17" t="s">
        <v>111</v>
      </c>
    </row>
    <row r="76" spans="1:7" ht="16.5" customHeight="1" x14ac:dyDescent="0.25"/>
    <row r="77" spans="1:7" ht="16.5" customHeight="1" x14ac:dyDescent="0.25">
      <c r="A77" s="5"/>
      <c r="C77" s="5"/>
    </row>
    <row r="78" spans="1:7" ht="16.5" customHeight="1" x14ac:dyDescent="0.25"/>
    <row r="79" spans="1:7" ht="17.100000000000001" customHeight="1" x14ac:dyDescent="0.25"/>
  </sheetData>
  <customSheetViews>
    <customSheetView guid="{CD7F5B4E-858A-4B41-A0CA-CEB18F43C41A}" scale="75" showPageBreaks="1" fitToPage="1" printArea="1" view="pageBreakPreview">
      <selection activeCell="G15" sqref="G15"/>
      <rowBreaks count="1" manualBreakCount="1">
        <brk id="40" max="6" man="1"/>
      </rowBreaks>
      <pageMargins left="0.70866141732283472" right="0.70866141732283472" top="0.74803149606299213" bottom="0.74803149606299213" header="0.31496062992125984" footer="0.31496062992125984"/>
      <pageSetup paperSize="9" scale="99" fitToHeight="0" orientation="portrait" r:id="rId1"/>
      <headerFooter alignWithMargins="0">
        <oddFooter>&amp;RSide &amp;P af &amp;N</oddFooter>
      </headerFooter>
    </customSheetView>
    <customSheetView guid="{BA07D6D8-9CCA-456E-B093-EE1803B6C553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2"/>
      <headerFooter alignWithMargins="0"/>
    </customSheetView>
    <customSheetView guid="{E79CA193-DAFE-4A63-9A66-D432C3CCD046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3"/>
      <headerFooter alignWithMargins="0"/>
    </customSheetView>
    <customSheetView guid="{D0699626-9902-47A1-B353-AEC3842E8E8D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4"/>
      <headerFooter alignWithMargins="0"/>
    </customSheetView>
  </customSheetViews>
  <mergeCells count="1">
    <mergeCell ref="A7:G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5"/>
  <headerFooter scaleWithDoc="0" alignWithMargins="0">
    <oddHeader>&amp;R&amp;G</oddHeader>
    <oddFooter>&amp;RSide &amp;P af &amp;N</oddFooter>
  </headerFooter>
  <rowBreaks count="1" manualBreakCount="1">
    <brk id="38" max="6" man="1"/>
  </rowBreaks>
  <legacyDrawingHF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98393-AAD1-4D05-93F2-ABE5DA8310B7}">
  <sheetPr codeName="Ark2">
    <pageSetUpPr fitToPage="1"/>
  </sheetPr>
  <dimension ref="A1:H353"/>
  <sheetViews>
    <sheetView showZeros="0" zoomScale="70" zoomScaleNormal="70" zoomScaleSheetLayoutView="90" workbookViewId="0">
      <pane ySplit="5" topLeftCell="A6" activePane="bottomLeft" state="frozen"/>
      <selection activeCell="J27" sqref="J27"/>
      <selection pane="bottomLeft" activeCell="H13" sqref="H13"/>
    </sheetView>
  </sheetViews>
  <sheetFormatPr defaultColWidth="8" defaultRowHeight="15" x14ac:dyDescent="0.25"/>
  <cols>
    <col min="1" max="1" width="9.625" style="150" customWidth="1"/>
    <col min="2" max="2" width="49.75" style="20" customWidth="1"/>
    <col min="3" max="3" width="8.5" style="21" customWidth="1"/>
    <col min="4" max="4" width="8" style="21" customWidth="1"/>
    <col min="5" max="5" width="7.625" style="21" customWidth="1"/>
    <col min="6" max="6" width="13.5" style="22" customWidth="1"/>
    <col min="7" max="7" width="17.625" style="23" customWidth="1"/>
    <col min="8" max="8" width="64.25" style="1" customWidth="1"/>
    <col min="9" max="16384" width="8" style="1"/>
  </cols>
  <sheetData>
    <row r="1" spans="1:7" x14ac:dyDescent="0.25">
      <c r="A1" s="19" t="str">
        <f>Forside!A1</f>
        <v>Albertslund Kommune</v>
      </c>
      <c r="G1" s="23" t="str">
        <f>Forside!G1</f>
        <v>Tilbudsliste (TBL)</v>
      </c>
    </row>
    <row r="2" spans="1:7" x14ac:dyDescent="0.25">
      <c r="A2" s="19" t="str">
        <f>Forside!A2</f>
        <v>Malervangen</v>
      </c>
      <c r="G2" s="23" t="str">
        <f>Forside!G2</f>
        <v>23.08.2024</v>
      </c>
    </row>
    <row r="3" spans="1:7" x14ac:dyDescent="0.25">
      <c r="A3" s="24">
        <f>Forside!A3</f>
        <v>1022070</v>
      </c>
      <c r="B3" s="25"/>
      <c r="C3" s="26"/>
      <c r="D3" s="26"/>
      <c r="E3" s="26"/>
      <c r="F3" s="27"/>
      <c r="G3" s="28"/>
    </row>
    <row r="4" spans="1:7" ht="15.75" thickBot="1" x14ac:dyDescent="0.3">
      <c r="A4" s="19"/>
    </row>
    <row r="5" spans="1:7" ht="31.5" thickTop="1" thickBot="1" x14ac:dyDescent="0.3">
      <c r="A5" s="29" t="s">
        <v>0</v>
      </c>
      <c r="B5" s="30" t="s">
        <v>1</v>
      </c>
      <c r="C5" s="31" t="s">
        <v>2</v>
      </c>
      <c r="D5" s="31" t="s">
        <v>3</v>
      </c>
      <c r="E5" s="31" t="s">
        <v>4</v>
      </c>
      <c r="F5" s="32" t="s">
        <v>5</v>
      </c>
      <c r="G5" s="33" t="s">
        <v>6</v>
      </c>
    </row>
    <row r="6" spans="1:7" ht="27" customHeight="1" thickTop="1" x14ac:dyDescent="0.25">
      <c r="A6" s="34" t="s">
        <v>12</v>
      </c>
      <c r="B6" s="35" t="s">
        <v>7</v>
      </c>
      <c r="C6" s="36"/>
      <c r="D6" s="36"/>
      <c r="E6" s="36"/>
      <c r="F6" s="37"/>
      <c r="G6" s="38"/>
    </row>
    <row r="7" spans="1:7" ht="30" x14ac:dyDescent="0.25">
      <c r="A7" s="39" t="s">
        <v>13</v>
      </c>
      <c r="B7" s="40" t="s">
        <v>336</v>
      </c>
      <c r="C7" s="41"/>
      <c r="D7" s="41"/>
      <c r="E7" s="41"/>
      <c r="F7" s="42"/>
      <c r="G7" s="43"/>
    </row>
    <row r="8" spans="1:7" ht="30" x14ac:dyDescent="0.25">
      <c r="A8" s="154" t="s">
        <v>14</v>
      </c>
      <c r="B8" s="44" t="s">
        <v>337</v>
      </c>
      <c r="C8" s="45" t="s">
        <v>21</v>
      </c>
      <c r="D8" s="46" t="s">
        <v>9</v>
      </c>
      <c r="E8" s="46" t="s">
        <v>9</v>
      </c>
      <c r="F8" s="47"/>
      <c r="G8" s="48"/>
    </row>
    <row r="9" spans="1:7" ht="25.5" customHeight="1" x14ac:dyDescent="0.25">
      <c r="A9" s="49" t="s">
        <v>15</v>
      </c>
      <c r="B9" s="50" t="s">
        <v>25</v>
      </c>
      <c r="C9" s="51" t="s">
        <v>61</v>
      </c>
      <c r="D9" s="51">
        <v>17</v>
      </c>
      <c r="E9" s="52"/>
      <c r="F9" s="53">
        <f>D9*E9</f>
        <v>0</v>
      </c>
      <c r="G9" s="48"/>
    </row>
    <row r="10" spans="1:7" ht="25.5" customHeight="1" x14ac:dyDescent="0.25">
      <c r="A10" s="49" t="s">
        <v>396</v>
      </c>
      <c r="B10" s="50" t="s">
        <v>414</v>
      </c>
      <c r="C10" s="51" t="s">
        <v>61</v>
      </c>
      <c r="D10" s="51">
        <v>6</v>
      </c>
      <c r="E10" s="52"/>
      <c r="F10" s="53">
        <f>D10*E10</f>
        <v>0</v>
      </c>
      <c r="G10" s="48"/>
    </row>
    <row r="11" spans="1:7" ht="25.5" customHeight="1" x14ac:dyDescent="0.25">
      <c r="A11" s="54"/>
      <c r="B11" s="55"/>
      <c r="C11" s="56"/>
      <c r="D11" s="56"/>
      <c r="E11" s="56"/>
      <c r="F11" s="57"/>
      <c r="G11" s="58">
        <f>SUM(F8:F10)</f>
        <v>0</v>
      </c>
    </row>
    <row r="12" spans="1:7" ht="25.5" customHeight="1" x14ac:dyDescent="0.25">
      <c r="A12" s="59" t="s">
        <v>55</v>
      </c>
      <c r="B12" s="60" t="s">
        <v>187</v>
      </c>
      <c r="C12" s="45"/>
      <c r="D12" s="45"/>
      <c r="E12" s="45"/>
      <c r="F12" s="61"/>
      <c r="G12" s="48"/>
    </row>
    <row r="13" spans="1:7" ht="25.5" customHeight="1" x14ac:dyDescent="0.25">
      <c r="A13" s="49" t="s">
        <v>56</v>
      </c>
      <c r="B13" s="62" t="s">
        <v>221</v>
      </c>
      <c r="C13" s="51" t="s">
        <v>10</v>
      </c>
      <c r="D13" s="51">
        <v>150</v>
      </c>
      <c r="E13" s="52"/>
      <c r="F13" s="53">
        <f>D13*E13</f>
        <v>0</v>
      </c>
      <c r="G13" s="48"/>
    </row>
    <row r="14" spans="1:7" ht="25.5" customHeight="1" x14ac:dyDescent="0.25">
      <c r="A14" s="49" t="s">
        <v>361</v>
      </c>
      <c r="B14" s="50" t="s">
        <v>77</v>
      </c>
      <c r="C14" s="51" t="s">
        <v>24</v>
      </c>
      <c r="D14" s="51">
        <v>2</v>
      </c>
      <c r="E14" s="52"/>
      <c r="F14" s="53">
        <f>D14*E14</f>
        <v>0</v>
      </c>
      <c r="G14" s="64"/>
    </row>
    <row r="15" spans="1:7" ht="25.5" customHeight="1" x14ac:dyDescent="0.25">
      <c r="A15" s="54"/>
      <c r="B15" s="55"/>
      <c r="C15" s="56"/>
      <c r="D15" s="56"/>
      <c r="E15" s="56"/>
      <c r="F15" s="57"/>
      <c r="G15" s="58">
        <f>SUM(F13:F14)</f>
        <v>0</v>
      </c>
    </row>
    <row r="16" spans="1:7" ht="25.5" customHeight="1" x14ac:dyDescent="0.25">
      <c r="A16" s="54"/>
      <c r="B16" s="65"/>
      <c r="C16" s="56"/>
      <c r="D16" s="56"/>
      <c r="E16" s="56"/>
      <c r="F16" s="66"/>
      <c r="G16" s="48"/>
    </row>
    <row r="17" spans="1:7" ht="25.5" customHeight="1" x14ac:dyDescent="0.25">
      <c r="A17" s="59" t="s">
        <v>362</v>
      </c>
      <c r="B17" s="60" t="s">
        <v>188</v>
      </c>
      <c r="C17" s="45"/>
      <c r="D17" s="45"/>
      <c r="E17" s="45"/>
      <c r="F17" s="61"/>
      <c r="G17" s="48"/>
    </row>
    <row r="18" spans="1:7" ht="25.5" customHeight="1" x14ac:dyDescent="0.25">
      <c r="A18" s="63" t="s">
        <v>363</v>
      </c>
      <c r="B18" s="50" t="s">
        <v>189</v>
      </c>
      <c r="C18" s="51" t="s">
        <v>21</v>
      </c>
      <c r="D18" s="51" t="s">
        <v>9</v>
      </c>
      <c r="E18" s="52" t="s">
        <v>9</v>
      </c>
      <c r="F18" s="53"/>
      <c r="G18" s="64"/>
    </row>
    <row r="19" spans="1:7" ht="25.5" customHeight="1" x14ac:dyDescent="0.25">
      <c r="A19" s="63" t="s">
        <v>364</v>
      </c>
      <c r="B19" s="50" t="s">
        <v>190</v>
      </c>
      <c r="C19" s="51" t="s">
        <v>24</v>
      </c>
      <c r="D19" s="51">
        <v>9</v>
      </c>
      <c r="E19" s="52"/>
      <c r="F19" s="53">
        <f>D19*E19</f>
        <v>0</v>
      </c>
      <c r="G19" s="64"/>
    </row>
    <row r="20" spans="1:7" ht="25.5" customHeight="1" x14ac:dyDescent="0.25">
      <c r="A20" s="54"/>
      <c r="B20" s="55"/>
      <c r="C20" s="56"/>
      <c r="D20" s="55"/>
      <c r="E20" s="56"/>
      <c r="F20" s="57"/>
      <c r="G20" s="58">
        <f>SUM(F18:F19)</f>
        <v>0</v>
      </c>
    </row>
    <row r="21" spans="1:7" ht="25.5" customHeight="1" x14ac:dyDescent="0.25">
      <c r="A21" s="54"/>
      <c r="B21" s="65"/>
      <c r="C21" s="56"/>
      <c r="D21" s="55"/>
      <c r="E21" s="56"/>
      <c r="F21" s="66"/>
      <c r="G21" s="48"/>
    </row>
    <row r="22" spans="1:7" ht="25.5" customHeight="1" x14ac:dyDescent="0.25">
      <c r="A22" s="54"/>
      <c r="B22" s="65"/>
      <c r="C22" s="56"/>
      <c r="D22" s="55"/>
      <c r="E22" s="56"/>
      <c r="F22" s="66"/>
      <c r="G22" s="48"/>
    </row>
    <row r="23" spans="1:7" ht="25.5" customHeight="1" x14ac:dyDescent="0.25">
      <c r="A23" s="54"/>
      <c r="B23" s="65"/>
      <c r="C23" s="56"/>
      <c r="D23" s="55"/>
      <c r="E23" s="56"/>
      <c r="F23" s="66"/>
      <c r="G23" s="48"/>
    </row>
    <row r="24" spans="1:7" ht="25.5" customHeight="1" thickBot="1" x14ac:dyDescent="0.3">
      <c r="A24" s="54"/>
      <c r="B24" s="65"/>
      <c r="C24" s="56"/>
      <c r="D24" s="55"/>
      <c r="E24" s="56"/>
      <c r="F24" s="66"/>
      <c r="G24" s="48"/>
    </row>
    <row r="25" spans="1:7" ht="25.5" customHeight="1" thickTop="1" thickBot="1" x14ac:dyDescent="0.3">
      <c r="A25" s="171" t="s">
        <v>26</v>
      </c>
      <c r="B25" s="172"/>
      <c r="C25" s="172"/>
      <c r="D25" s="172"/>
      <c r="E25" s="172"/>
      <c r="F25" s="172"/>
      <c r="G25" s="67">
        <f>SUM(G8:G24)</f>
        <v>0</v>
      </c>
    </row>
    <row r="26" spans="1:7" ht="27" customHeight="1" thickTop="1" x14ac:dyDescent="0.25">
      <c r="A26" s="68" t="s">
        <v>27</v>
      </c>
      <c r="B26" s="35" t="s">
        <v>258</v>
      </c>
      <c r="C26" s="69"/>
      <c r="D26" s="69"/>
      <c r="E26" s="69"/>
      <c r="F26" s="70"/>
      <c r="G26" s="71"/>
    </row>
    <row r="27" spans="1:7" ht="25.5" customHeight="1" x14ac:dyDescent="0.25">
      <c r="A27" s="59" t="s">
        <v>28</v>
      </c>
      <c r="B27" s="60" t="s">
        <v>8</v>
      </c>
      <c r="C27" s="45"/>
      <c r="D27" s="45"/>
      <c r="E27" s="45"/>
      <c r="F27" s="61"/>
      <c r="G27" s="48"/>
    </row>
    <row r="28" spans="1:7" ht="30" x14ac:dyDescent="0.25">
      <c r="A28" s="72" t="s">
        <v>62</v>
      </c>
      <c r="B28" s="50" t="s">
        <v>390</v>
      </c>
      <c r="C28" s="51" t="s">
        <v>21</v>
      </c>
      <c r="D28" s="51">
        <v>1</v>
      </c>
      <c r="E28" s="52"/>
      <c r="F28" s="53">
        <f t="shared" ref="F28:F33" si="0">D28*E28</f>
        <v>0</v>
      </c>
      <c r="G28" s="48"/>
    </row>
    <row r="29" spans="1:7" ht="25.5" customHeight="1" x14ac:dyDescent="0.25">
      <c r="A29" s="72" t="s">
        <v>29</v>
      </c>
      <c r="B29" s="50" t="s">
        <v>391</v>
      </c>
      <c r="C29" s="51" t="s">
        <v>61</v>
      </c>
      <c r="D29" s="51">
        <v>4</v>
      </c>
      <c r="E29" s="52"/>
      <c r="F29" s="53">
        <f t="shared" si="0"/>
        <v>0</v>
      </c>
      <c r="G29" s="64"/>
    </row>
    <row r="30" spans="1:7" ht="30" x14ac:dyDescent="0.25">
      <c r="A30" s="72" t="s">
        <v>30</v>
      </c>
      <c r="B30" s="50" t="s">
        <v>392</v>
      </c>
      <c r="C30" s="51" t="s">
        <v>21</v>
      </c>
      <c r="D30" s="51">
        <v>1</v>
      </c>
      <c r="E30" s="52"/>
      <c r="F30" s="53">
        <f t="shared" si="0"/>
        <v>0</v>
      </c>
      <c r="G30" s="64"/>
    </row>
    <row r="31" spans="1:7" ht="25.5" customHeight="1" x14ac:dyDescent="0.25">
      <c r="A31" s="72" t="s">
        <v>31</v>
      </c>
      <c r="B31" s="50" t="s">
        <v>393</v>
      </c>
      <c r="C31" s="51" t="s">
        <v>61</v>
      </c>
      <c r="D31" s="51">
        <v>4</v>
      </c>
      <c r="E31" s="52"/>
      <c r="F31" s="53">
        <f t="shared" si="0"/>
        <v>0</v>
      </c>
      <c r="G31" s="64"/>
    </row>
    <row r="32" spans="1:7" ht="30" x14ac:dyDescent="0.25">
      <c r="A32" s="72" t="s">
        <v>78</v>
      </c>
      <c r="B32" s="50" t="s">
        <v>394</v>
      </c>
      <c r="C32" s="51" t="s">
        <v>21</v>
      </c>
      <c r="D32" s="51">
        <v>1</v>
      </c>
      <c r="E32" s="52"/>
      <c r="F32" s="53">
        <f t="shared" si="0"/>
        <v>0</v>
      </c>
      <c r="G32" s="64"/>
    </row>
    <row r="33" spans="1:7" ht="25.5" customHeight="1" x14ac:dyDescent="0.25">
      <c r="A33" s="72" t="s">
        <v>32</v>
      </c>
      <c r="B33" s="50" t="s">
        <v>395</v>
      </c>
      <c r="C33" s="51" t="s">
        <v>61</v>
      </c>
      <c r="D33" s="51">
        <v>7</v>
      </c>
      <c r="E33" s="52"/>
      <c r="F33" s="53">
        <f t="shared" si="0"/>
        <v>0</v>
      </c>
      <c r="G33" s="64"/>
    </row>
    <row r="34" spans="1:7" ht="25.5" customHeight="1" thickBot="1" x14ac:dyDescent="0.3">
      <c r="A34" s="54"/>
      <c r="B34" s="55"/>
      <c r="C34" s="56"/>
      <c r="D34" s="55"/>
      <c r="E34" s="56"/>
      <c r="F34" s="57"/>
      <c r="G34" s="58">
        <f>SUM(F28:F33)</f>
        <v>0</v>
      </c>
    </row>
    <row r="35" spans="1:7" ht="25.5" customHeight="1" thickTop="1" thickBot="1" x14ac:dyDescent="0.3">
      <c r="A35" s="171" t="s">
        <v>259</v>
      </c>
      <c r="B35" s="172"/>
      <c r="C35" s="172"/>
      <c r="D35" s="172"/>
      <c r="E35" s="172"/>
      <c r="F35" s="172"/>
      <c r="G35" s="67">
        <f>SUM(G11:G26)</f>
        <v>0</v>
      </c>
    </row>
    <row r="36" spans="1:7" ht="27" customHeight="1" thickTop="1" x14ac:dyDescent="0.25">
      <c r="A36" s="68" t="s">
        <v>120</v>
      </c>
      <c r="B36" s="35" t="s">
        <v>191</v>
      </c>
      <c r="C36" s="69"/>
      <c r="D36" s="69"/>
      <c r="E36" s="69"/>
      <c r="F36" s="70"/>
      <c r="G36" s="71"/>
    </row>
    <row r="37" spans="1:7" ht="25.5" customHeight="1" x14ac:dyDescent="0.25">
      <c r="A37" s="74" t="s">
        <v>23</v>
      </c>
      <c r="B37" s="40" t="s">
        <v>16</v>
      </c>
      <c r="C37" s="41"/>
      <c r="D37" s="41"/>
      <c r="E37" s="41"/>
      <c r="F37" s="42"/>
      <c r="G37" s="43"/>
    </row>
    <row r="38" spans="1:7" ht="25.5" customHeight="1" x14ac:dyDescent="0.25">
      <c r="A38" s="75" t="s">
        <v>38</v>
      </c>
      <c r="B38" s="73" t="s">
        <v>146</v>
      </c>
      <c r="C38" s="45" t="s">
        <v>21</v>
      </c>
      <c r="D38" s="45">
        <v>1</v>
      </c>
      <c r="E38" s="76"/>
      <c r="F38" s="77">
        <f>D38*E38</f>
        <v>0</v>
      </c>
      <c r="G38" s="78"/>
    </row>
    <row r="39" spans="1:7" ht="25.5" customHeight="1" x14ac:dyDescent="0.25">
      <c r="A39" s="75" t="s">
        <v>365</v>
      </c>
      <c r="B39" s="79" t="s">
        <v>169</v>
      </c>
      <c r="C39" s="51" t="s">
        <v>24</v>
      </c>
      <c r="D39" s="51">
        <v>8</v>
      </c>
      <c r="E39" s="52"/>
      <c r="F39" s="77">
        <f>D39*E39</f>
        <v>0</v>
      </c>
      <c r="G39" s="78"/>
    </row>
    <row r="40" spans="1:7" ht="25.5" customHeight="1" x14ac:dyDescent="0.25">
      <c r="A40" s="75" t="s">
        <v>366</v>
      </c>
      <c r="B40" s="79" t="s">
        <v>161</v>
      </c>
      <c r="C40" s="51" t="s">
        <v>24</v>
      </c>
      <c r="D40" s="51">
        <v>8</v>
      </c>
      <c r="E40" s="52"/>
      <c r="F40" s="77">
        <f>D40*E40</f>
        <v>0</v>
      </c>
      <c r="G40" s="78"/>
    </row>
    <row r="41" spans="1:7" ht="30" x14ac:dyDescent="0.25">
      <c r="A41" s="75" t="s">
        <v>367</v>
      </c>
      <c r="B41" s="79" t="s">
        <v>172</v>
      </c>
      <c r="C41" s="51" t="s">
        <v>11</v>
      </c>
      <c r="D41" s="51">
        <v>20</v>
      </c>
      <c r="E41" s="52"/>
      <c r="F41" s="77">
        <f>D41*E41</f>
        <v>0</v>
      </c>
      <c r="G41" s="78"/>
    </row>
    <row r="42" spans="1:7" ht="30" x14ac:dyDescent="0.25">
      <c r="A42" s="75" t="s">
        <v>260</v>
      </c>
      <c r="B42" s="79" t="s">
        <v>344</v>
      </c>
      <c r="C42" s="51" t="s">
        <v>21</v>
      </c>
      <c r="D42" s="51">
        <v>1</v>
      </c>
      <c r="E42" s="51" t="s">
        <v>9</v>
      </c>
      <c r="F42" s="80"/>
      <c r="G42" s="78"/>
    </row>
    <row r="43" spans="1:7" ht="25.5" customHeight="1" x14ac:dyDescent="0.25">
      <c r="A43" s="81"/>
      <c r="B43" s="82"/>
      <c r="C43" s="83"/>
      <c r="D43" s="83"/>
      <c r="E43" s="56"/>
      <c r="F43" s="84"/>
      <c r="G43" s="58">
        <f>SUM(F38:F42)</f>
        <v>0</v>
      </c>
    </row>
    <row r="44" spans="1:7" ht="25.5" customHeight="1" x14ac:dyDescent="0.25">
      <c r="A44" s="85" t="s">
        <v>34</v>
      </c>
      <c r="B44" s="86" t="s">
        <v>18</v>
      </c>
      <c r="C44" s="45"/>
      <c r="D44" s="45"/>
      <c r="E44" s="45"/>
      <c r="F44" s="61"/>
      <c r="G44" s="48"/>
    </row>
    <row r="45" spans="1:7" ht="25.5" customHeight="1" x14ac:dyDescent="0.25">
      <c r="A45" s="87" t="s">
        <v>39</v>
      </c>
      <c r="B45" s="79" t="s">
        <v>397</v>
      </c>
      <c r="C45" s="88" t="s">
        <v>11</v>
      </c>
      <c r="D45" s="89">
        <v>500</v>
      </c>
      <c r="E45" s="90"/>
      <c r="F45" s="91">
        <f t="shared" ref="F45:F52" si="1">D45*E45</f>
        <v>0</v>
      </c>
      <c r="G45" s="78"/>
    </row>
    <row r="46" spans="1:7" ht="25.5" customHeight="1" x14ac:dyDescent="0.25">
      <c r="A46" s="87" t="s">
        <v>40</v>
      </c>
      <c r="B46" s="79" t="s">
        <v>350</v>
      </c>
      <c r="C46" s="92" t="s">
        <v>17</v>
      </c>
      <c r="D46" s="93">
        <v>8</v>
      </c>
      <c r="E46" s="94"/>
      <c r="F46" s="91">
        <f t="shared" si="1"/>
        <v>0</v>
      </c>
      <c r="G46" s="78"/>
    </row>
    <row r="47" spans="1:7" ht="25.5" customHeight="1" x14ac:dyDescent="0.25">
      <c r="A47" s="87" t="s">
        <v>368</v>
      </c>
      <c r="B47" s="79" t="s">
        <v>398</v>
      </c>
      <c r="C47" s="92" t="s">
        <v>17</v>
      </c>
      <c r="D47" s="93">
        <v>120</v>
      </c>
      <c r="E47" s="94"/>
      <c r="F47" s="91">
        <f t="shared" si="1"/>
        <v>0</v>
      </c>
      <c r="G47" s="78"/>
    </row>
    <row r="48" spans="1:7" ht="25.5" customHeight="1" x14ac:dyDescent="0.25">
      <c r="A48" s="87" t="s">
        <v>264</v>
      </c>
      <c r="B48" s="79" t="s">
        <v>156</v>
      </c>
      <c r="C48" s="92" t="s">
        <v>273</v>
      </c>
      <c r="D48" s="93">
        <v>30</v>
      </c>
      <c r="E48" s="94"/>
      <c r="F48" s="91">
        <f t="shared" si="1"/>
        <v>0</v>
      </c>
      <c r="G48" s="78"/>
    </row>
    <row r="49" spans="1:8" ht="25.5" customHeight="1" x14ac:dyDescent="0.25">
      <c r="A49" s="87" t="s">
        <v>369</v>
      </c>
      <c r="B49" s="79" t="s">
        <v>157</v>
      </c>
      <c r="C49" s="92" t="s">
        <v>273</v>
      </c>
      <c r="D49" s="93">
        <v>15</v>
      </c>
      <c r="E49" s="94"/>
      <c r="F49" s="91">
        <f t="shared" si="1"/>
        <v>0</v>
      </c>
      <c r="G49" s="78"/>
    </row>
    <row r="50" spans="1:8" ht="25.5" customHeight="1" x14ac:dyDescent="0.25">
      <c r="A50" s="87" t="s">
        <v>370</v>
      </c>
      <c r="B50" s="79" t="s">
        <v>19</v>
      </c>
      <c r="C50" s="92" t="s">
        <v>11</v>
      </c>
      <c r="D50" s="93">
        <v>520</v>
      </c>
      <c r="E50" s="94"/>
      <c r="F50" s="91">
        <f t="shared" si="1"/>
        <v>0</v>
      </c>
      <c r="G50" s="78"/>
    </row>
    <row r="51" spans="1:8" ht="25.5" customHeight="1" x14ac:dyDescent="0.25">
      <c r="A51" s="87" t="s">
        <v>265</v>
      </c>
      <c r="B51" s="79" t="s">
        <v>117</v>
      </c>
      <c r="C51" s="92" t="s">
        <v>273</v>
      </c>
      <c r="D51" s="93">
        <v>215</v>
      </c>
      <c r="E51" s="94"/>
      <c r="F51" s="91">
        <f t="shared" si="1"/>
        <v>0</v>
      </c>
      <c r="G51" s="78"/>
    </row>
    <row r="52" spans="1:8" ht="25.5" customHeight="1" x14ac:dyDescent="0.25">
      <c r="A52" s="87" t="s">
        <v>266</v>
      </c>
      <c r="B52" s="79" t="s">
        <v>118</v>
      </c>
      <c r="C52" s="92" t="s">
        <v>273</v>
      </c>
      <c r="D52" s="93">
        <v>340</v>
      </c>
      <c r="E52" s="94"/>
      <c r="F52" s="91">
        <f t="shared" si="1"/>
        <v>0</v>
      </c>
      <c r="G52" s="78"/>
    </row>
    <row r="53" spans="1:8" ht="25.5" customHeight="1" x14ac:dyDescent="0.25">
      <c r="A53" s="81"/>
      <c r="B53" s="82"/>
      <c r="C53" s="83"/>
      <c r="D53" s="83"/>
      <c r="E53" s="56"/>
      <c r="F53" s="84"/>
      <c r="G53" s="58">
        <f>SUM(F45:F52)</f>
        <v>0</v>
      </c>
    </row>
    <row r="54" spans="1:8" ht="25.5" customHeight="1" x14ac:dyDescent="0.25">
      <c r="A54" s="85" t="s">
        <v>35</v>
      </c>
      <c r="B54" s="86" t="s">
        <v>20</v>
      </c>
      <c r="C54" s="45"/>
      <c r="D54" s="45"/>
      <c r="E54" s="45"/>
      <c r="F54" s="61"/>
      <c r="G54" s="48"/>
    </row>
    <row r="55" spans="1:8" ht="30" x14ac:dyDescent="0.25">
      <c r="A55" s="95" t="s">
        <v>41</v>
      </c>
      <c r="B55" s="79" t="s">
        <v>247</v>
      </c>
      <c r="C55" s="92" t="s">
        <v>273</v>
      </c>
      <c r="D55" s="89">
        <f>D57</f>
        <v>640</v>
      </c>
      <c r="E55" s="90"/>
      <c r="F55" s="91">
        <f>D55*E55</f>
        <v>0</v>
      </c>
      <c r="G55" s="78"/>
    </row>
    <row r="56" spans="1:8" ht="25.5" customHeight="1" x14ac:dyDescent="0.25">
      <c r="A56" s="96" t="s">
        <v>42</v>
      </c>
      <c r="B56" s="97" t="s">
        <v>250</v>
      </c>
      <c r="C56" s="92" t="s">
        <v>273</v>
      </c>
      <c r="D56" s="93">
        <f>1020-D57</f>
        <v>380</v>
      </c>
      <c r="E56" s="94"/>
      <c r="F56" s="91">
        <f>D56*E56</f>
        <v>0</v>
      </c>
      <c r="G56" s="78"/>
    </row>
    <row r="57" spans="1:8" ht="25.5" customHeight="1" x14ac:dyDescent="0.25">
      <c r="A57" s="87" t="s">
        <v>220</v>
      </c>
      <c r="B57" s="98" t="s">
        <v>352</v>
      </c>
      <c r="C57" s="92" t="s">
        <v>273</v>
      </c>
      <c r="D57" s="93">
        <v>640</v>
      </c>
      <c r="E57" s="94"/>
      <c r="F57" s="91">
        <f>D57*E57</f>
        <v>0</v>
      </c>
      <c r="G57" s="78"/>
    </row>
    <row r="58" spans="1:8" ht="25.5" customHeight="1" x14ac:dyDescent="0.25">
      <c r="A58" s="81"/>
      <c r="B58" s="82"/>
      <c r="C58" s="83"/>
      <c r="D58" s="83"/>
      <c r="E58" s="56"/>
      <c r="F58" s="84"/>
      <c r="G58" s="58">
        <f>SUM(F55:F57)</f>
        <v>0</v>
      </c>
    </row>
    <row r="59" spans="1:8" s="4" customFormat="1" ht="25.5" customHeight="1" x14ac:dyDescent="0.25">
      <c r="A59" s="85" t="s">
        <v>36</v>
      </c>
      <c r="B59" s="86" t="s">
        <v>224</v>
      </c>
      <c r="C59" s="114"/>
      <c r="D59" s="115"/>
      <c r="E59" s="115"/>
      <c r="F59" s="116"/>
      <c r="G59" s="117"/>
    </row>
    <row r="60" spans="1:8" ht="30" customHeight="1" x14ac:dyDescent="0.25">
      <c r="A60" s="95" t="s">
        <v>43</v>
      </c>
      <c r="B60" s="79" t="s">
        <v>229</v>
      </c>
      <c r="C60" s="92" t="s">
        <v>274</v>
      </c>
      <c r="D60" s="89">
        <v>750</v>
      </c>
      <c r="E60" s="90"/>
      <c r="F60" s="99">
        <f t="shared" ref="F60:F65" si="2">D60*E60</f>
        <v>0</v>
      </c>
      <c r="G60" s="78"/>
    </row>
    <row r="61" spans="1:8" ht="25.5" customHeight="1" x14ac:dyDescent="0.25">
      <c r="A61" s="87" t="s">
        <v>44</v>
      </c>
      <c r="B61" s="79" t="s">
        <v>228</v>
      </c>
      <c r="C61" s="92" t="s">
        <v>274</v>
      </c>
      <c r="D61" s="89">
        <f>D60*60%</f>
        <v>450</v>
      </c>
      <c r="E61" s="90"/>
      <c r="F61" s="99">
        <f t="shared" si="2"/>
        <v>0</v>
      </c>
      <c r="G61" s="78"/>
    </row>
    <row r="62" spans="1:8" s="106" customFormat="1" ht="25.5" customHeight="1" x14ac:dyDescent="0.25">
      <c r="A62" s="87" t="s">
        <v>45</v>
      </c>
      <c r="B62" s="100" t="s">
        <v>225</v>
      </c>
      <c r="C62" s="92" t="s">
        <v>274</v>
      </c>
      <c r="D62" s="101">
        <v>75</v>
      </c>
      <c r="E62" s="102"/>
      <c r="F62" s="103">
        <f t="shared" si="2"/>
        <v>0</v>
      </c>
      <c r="G62" s="104"/>
      <c r="H62" s="105"/>
    </row>
    <row r="63" spans="1:8" s="106" customFormat="1" ht="25.5" customHeight="1" x14ac:dyDescent="0.25">
      <c r="A63" s="87" t="s">
        <v>261</v>
      </c>
      <c r="B63" s="100" t="s">
        <v>230</v>
      </c>
      <c r="C63" s="92" t="s">
        <v>274</v>
      </c>
      <c r="D63" s="101">
        <v>5</v>
      </c>
      <c r="E63" s="107"/>
      <c r="F63" s="108">
        <f t="shared" si="2"/>
        <v>0</v>
      </c>
      <c r="G63" s="109"/>
      <c r="H63" s="105"/>
    </row>
    <row r="64" spans="1:8" s="106" customFormat="1" ht="25.5" customHeight="1" x14ac:dyDescent="0.25">
      <c r="A64" s="87" t="s">
        <v>262</v>
      </c>
      <c r="B64" s="100" t="s">
        <v>226</v>
      </c>
      <c r="C64" s="92" t="s">
        <v>274</v>
      </c>
      <c r="D64" s="101">
        <v>5</v>
      </c>
      <c r="E64" s="107"/>
      <c r="F64" s="108">
        <f t="shared" si="2"/>
        <v>0</v>
      </c>
      <c r="G64" s="109"/>
      <c r="H64" s="105"/>
    </row>
    <row r="65" spans="1:8" s="106" customFormat="1" ht="25.5" customHeight="1" x14ac:dyDescent="0.25">
      <c r="A65" s="87" t="s">
        <v>263</v>
      </c>
      <c r="B65" s="100" t="s">
        <v>227</v>
      </c>
      <c r="C65" s="92" t="s">
        <v>274</v>
      </c>
      <c r="D65" s="101">
        <v>5</v>
      </c>
      <c r="E65" s="107"/>
      <c r="F65" s="108">
        <f t="shared" si="2"/>
        <v>0</v>
      </c>
      <c r="G65" s="109"/>
      <c r="H65" s="105"/>
    </row>
    <row r="66" spans="1:8" s="106" customFormat="1" ht="25.5" customHeight="1" x14ac:dyDescent="0.25">
      <c r="A66" s="110"/>
      <c r="B66" s="100"/>
      <c r="C66" s="118"/>
      <c r="D66" s="119"/>
      <c r="E66" s="120"/>
      <c r="F66" s="121"/>
      <c r="G66" s="58">
        <f>SUM(F60:F65)</f>
        <v>0</v>
      </c>
      <c r="H66" s="105"/>
    </row>
    <row r="67" spans="1:8" s="4" customFormat="1" ht="25.5" customHeight="1" x14ac:dyDescent="0.25">
      <c r="A67" s="85" t="s">
        <v>37</v>
      </c>
      <c r="B67" s="122" t="s">
        <v>231</v>
      </c>
      <c r="C67" s="123"/>
      <c r="D67" s="115"/>
      <c r="E67" s="115"/>
      <c r="F67" s="124"/>
      <c r="G67" s="117"/>
    </row>
    <row r="68" spans="1:8" ht="25.15" customHeight="1" x14ac:dyDescent="0.25">
      <c r="A68" s="87" t="s">
        <v>371</v>
      </c>
      <c r="B68" s="98" t="s">
        <v>257</v>
      </c>
      <c r="C68" s="92" t="s">
        <v>274</v>
      </c>
      <c r="D68" s="93">
        <v>2</v>
      </c>
      <c r="E68" s="94"/>
      <c r="F68" s="99">
        <f>D68*E68</f>
        <v>0</v>
      </c>
      <c r="G68" s="78"/>
    </row>
    <row r="69" spans="1:8" ht="25.5" customHeight="1" x14ac:dyDescent="0.25">
      <c r="A69" s="110"/>
      <c r="B69" s="125"/>
      <c r="C69" s="111"/>
      <c r="D69" s="112"/>
      <c r="E69" s="112"/>
      <c r="F69" s="113"/>
      <c r="G69" s="58">
        <f>SUM(F68:F68)</f>
        <v>0</v>
      </c>
    </row>
    <row r="70" spans="1:8" ht="25.5" customHeight="1" x14ac:dyDescent="0.25">
      <c r="A70" s="85" t="s">
        <v>372</v>
      </c>
      <c r="B70" s="86" t="s">
        <v>22</v>
      </c>
      <c r="C70" s="45"/>
      <c r="D70" s="45"/>
      <c r="E70" s="45"/>
      <c r="F70" s="61"/>
      <c r="G70" s="48"/>
    </row>
    <row r="71" spans="1:8" ht="25.5" customHeight="1" x14ac:dyDescent="0.25">
      <c r="A71" s="87" t="s">
        <v>373</v>
      </c>
      <c r="B71" s="79" t="s">
        <v>171</v>
      </c>
      <c r="C71" s="88" t="s">
        <v>273</v>
      </c>
      <c r="D71" s="89">
        <v>1020</v>
      </c>
      <c r="E71" s="90"/>
      <c r="F71" s="91">
        <f>D71*E71</f>
        <v>0</v>
      </c>
      <c r="G71" s="78"/>
    </row>
    <row r="72" spans="1:8" ht="25.5" customHeight="1" x14ac:dyDescent="0.25">
      <c r="A72" s="81"/>
      <c r="B72" s="82"/>
      <c r="C72" s="83"/>
      <c r="D72" s="83"/>
      <c r="E72" s="56"/>
      <c r="F72" s="84"/>
      <c r="G72" s="58">
        <f>SUM(F71:F71)</f>
        <v>0</v>
      </c>
    </row>
    <row r="73" spans="1:8" ht="25.5" customHeight="1" x14ac:dyDescent="0.25">
      <c r="A73" s="85" t="s">
        <v>79</v>
      </c>
      <c r="B73" s="86" t="s">
        <v>141</v>
      </c>
      <c r="C73" s="45"/>
      <c r="D73" s="45"/>
      <c r="E73" s="45"/>
      <c r="F73" s="61"/>
      <c r="G73" s="48"/>
    </row>
    <row r="74" spans="1:8" ht="25.5" customHeight="1" x14ac:dyDescent="0.25">
      <c r="A74" s="87" t="s">
        <v>80</v>
      </c>
      <c r="B74" s="79" t="s">
        <v>143</v>
      </c>
      <c r="C74" s="88" t="s">
        <v>273</v>
      </c>
      <c r="D74" s="89">
        <v>10</v>
      </c>
      <c r="E74" s="90"/>
      <c r="F74" s="91">
        <f>D74*E74</f>
        <v>0</v>
      </c>
      <c r="G74" s="126"/>
    </row>
    <row r="75" spans="1:8" ht="25.5" customHeight="1" thickBot="1" x14ac:dyDescent="0.3">
      <c r="A75" s="127"/>
      <c r="B75" s="82"/>
      <c r="C75" s="83"/>
      <c r="D75" s="83"/>
      <c r="E75" s="56"/>
      <c r="F75" s="84"/>
      <c r="G75" s="128">
        <f>SUM(F74)</f>
        <v>0</v>
      </c>
    </row>
    <row r="76" spans="1:8" ht="25.5" customHeight="1" thickTop="1" thickBot="1" x14ac:dyDescent="0.3">
      <c r="A76" s="173" t="s">
        <v>33</v>
      </c>
      <c r="B76" s="174"/>
      <c r="C76" s="174"/>
      <c r="D76" s="174"/>
      <c r="E76" s="174"/>
      <c r="F76" s="174"/>
      <c r="G76" s="67">
        <f>SUM(G38:G75)</f>
        <v>0</v>
      </c>
    </row>
    <row r="77" spans="1:8" ht="27" customHeight="1" thickTop="1" x14ac:dyDescent="0.25">
      <c r="A77" s="68" t="s">
        <v>121</v>
      </c>
      <c r="B77" s="35" t="s">
        <v>192</v>
      </c>
      <c r="C77" s="69"/>
      <c r="D77" s="69"/>
      <c r="E77" s="69"/>
      <c r="F77" s="70"/>
      <c r="G77" s="71"/>
    </row>
    <row r="78" spans="1:8" ht="25.5" customHeight="1" x14ac:dyDescent="0.25">
      <c r="A78" s="85" t="s">
        <v>46</v>
      </c>
      <c r="B78" s="86" t="s">
        <v>218</v>
      </c>
      <c r="C78" s="45"/>
      <c r="D78" s="45"/>
      <c r="E78" s="45"/>
      <c r="F78" s="61"/>
      <c r="G78" s="48"/>
    </row>
    <row r="79" spans="1:8" ht="25.5" customHeight="1" x14ac:dyDescent="0.25">
      <c r="A79" s="87" t="s">
        <v>47</v>
      </c>
      <c r="B79" s="79" t="s">
        <v>399</v>
      </c>
      <c r="C79" s="88" t="s">
        <v>11</v>
      </c>
      <c r="D79" s="89">
        <v>100</v>
      </c>
      <c r="E79" s="90"/>
      <c r="F79" s="91">
        <f>D79*E79</f>
        <v>0</v>
      </c>
      <c r="G79" s="78"/>
    </row>
    <row r="80" spans="1:8" ht="25.5" customHeight="1" x14ac:dyDescent="0.25">
      <c r="A80" s="81"/>
      <c r="B80" s="82"/>
      <c r="C80" s="83"/>
      <c r="D80" s="83"/>
      <c r="E80" s="56"/>
      <c r="F80" s="84"/>
      <c r="G80" s="58">
        <f>SUM(F79:F79)</f>
        <v>0</v>
      </c>
    </row>
    <row r="81" spans="1:7" ht="25.5" customHeight="1" x14ac:dyDescent="0.25">
      <c r="A81" s="85" t="s">
        <v>113</v>
      </c>
      <c r="B81" s="86" t="s">
        <v>219</v>
      </c>
      <c r="C81" s="45"/>
      <c r="D81" s="45"/>
      <c r="E81" s="45"/>
      <c r="F81" s="61"/>
      <c r="G81" s="48"/>
    </row>
    <row r="82" spans="1:7" s="6" customFormat="1" ht="30" x14ac:dyDescent="0.25">
      <c r="A82" s="95" t="s">
        <v>114</v>
      </c>
      <c r="B82" s="132" t="s">
        <v>251</v>
      </c>
      <c r="C82" s="88" t="s">
        <v>24</v>
      </c>
      <c r="D82" s="89">
        <v>22</v>
      </c>
      <c r="E82" s="90"/>
      <c r="F82" s="91">
        <f>D82*E82</f>
        <v>0</v>
      </c>
      <c r="G82" s="126"/>
    </row>
    <row r="83" spans="1:7" ht="25.5" customHeight="1" x14ac:dyDescent="0.25">
      <c r="A83" s="87" t="s">
        <v>115</v>
      </c>
      <c r="B83" s="79" t="s">
        <v>256</v>
      </c>
      <c r="C83" s="130" t="s">
        <v>24</v>
      </c>
      <c r="D83" s="130">
        <v>2</v>
      </c>
      <c r="E83" s="52"/>
      <c r="F83" s="91">
        <f>D83*E83</f>
        <v>0</v>
      </c>
      <c r="G83" s="78"/>
    </row>
    <row r="84" spans="1:7" ht="25.5" customHeight="1" x14ac:dyDescent="0.25">
      <c r="A84" s="81"/>
      <c r="B84" s="82"/>
      <c r="C84" s="83"/>
      <c r="D84" s="83"/>
      <c r="E84" s="56"/>
      <c r="F84" s="84"/>
      <c r="G84" s="58">
        <f>SUM(F82:F83)</f>
        <v>0</v>
      </c>
    </row>
    <row r="85" spans="1:7" ht="25.5" customHeight="1" x14ac:dyDescent="0.25">
      <c r="A85" s="85" t="s">
        <v>193</v>
      </c>
      <c r="B85" s="86" t="s">
        <v>144</v>
      </c>
      <c r="C85" s="45"/>
      <c r="D85" s="45"/>
      <c r="E85" s="45"/>
      <c r="F85" s="61"/>
      <c r="G85" s="48"/>
    </row>
    <row r="86" spans="1:7" ht="25.5" customHeight="1" x14ac:dyDescent="0.25">
      <c r="A86" s="87" t="s">
        <v>194</v>
      </c>
      <c r="B86" s="79" t="s">
        <v>174</v>
      </c>
      <c r="C86" s="130" t="s">
        <v>11</v>
      </c>
      <c r="D86" s="130">
        <v>60</v>
      </c>
      <c r="E86" s="52"/>
      <c r="F86" s="91">
        <f>D86*E86</f>
        <v>0</v>
      </c>
      <c r="G86" s="78"/>
    </row>
    <row r="87" spans="1:7" ht="25.5" customHeight="1" x14ac:dyDescent="0.25">
      <c r="A87" s="81"/>
      <c r="B87" s="82"/>
      <c r="C87" s="83"/>
      <c r="D87" s="83"/>
      <c r="E87" s="56"/>
      <c r="F87" s="84"/>
      <c r="G87" s="58">
        <f>SUM(F86:F86)</f>
        <v>0</v>
      </c>
    </row>
    <row r="88" spans="1:7" ht="25.5" customHeight="1" x14ac:dyDescent="0.25">
      <c r="A88" s="85" t="s">
        <v>195</v>
      </c>
      <c r="B88" s="86" t="s">
        <v>145</v>
      </c>
      <c r="C88" s="45"/>
      <c r="D88" s="45"/>
      <c r="E88" s="45"/>
      <c r="F88" s="61"/>
      <c r="G88" s="48"/>
    </row>
    <row r="89" spans="1:7" ht="25.5" customHeight="1" x14ac:dyDescent="0.25">
      <c r="A89" s="87" t="s">
        <v>196</v>
      </c>
      <c r="B89" s="79" t="s">
        <v>57</v>
      </c>
      <c r="C89" s="130" t="s">
        <v>24</v>
      </c>
      <c r="D89" s="130">
        <v>12</v>
      </c>
      <c r="E89" s="52"/>
      <c r="F89" s="91">
        <f>D89*E89</f>
        <v>0</v>
      </c>
      <c r="G89" s="78"/>
    </row>
    <row r="90" spans="1:7" ht="25.5" customHeight="1" thickBot="1" x14ac:dyDescent="0.3">
      <c r="A90" s="81"/>
      <c r="B90" s="82"/>
      <c r="C90" s="83"/>
      <c r="D90" s="83"/>
      <c r="E90" s="56"/>
      <c r="F90" s="84"/>
      <c r="G90" s="58">
        <f>SUM(F89:F89)</f>
        <v>0</v>
      </c>
    </row>
    <row r="91" spans="1:7" ht="25.5" customHeight="1" thickTop="1" thickBot="1" x14ac:dyDescent="0.3">
      <c r="A91" s="173" t="s">
        <v>63</v>
      </c>
      <c r="B91" s="174"/>
      <c r="C91" s="174"/>
      <c r="D91" s="174"/>
      <c r="E91" s="174"/>
      <c r="F91" s="175"/>
      <c r="G91" s="67">
        <f>SUM(G78:G90)</f>
        <v>0</v>
      </c>
    </row>
    <row r="92" spans="1:7" ht="25.5" customHeight="1" thickTop="1" x14ac:dyDescent="0.25">
      <c r="A92" s="68" t="s">
        <v>122</v>
      </c>
      <c r="B92" s="35" t="s">
        <v>341</v>
      </c>
      <c r="C92" s="69"/>
      <c r="D92" s="69"/>
      <c r="E92" s="69"/>
      <c r="F92" s="70"/>
      <c r="G92" s="71"/>
    </row>
    <row r="93" spans="1:7" ht="25.5" customHeight="1" x14ac:dyDescent="0.25">
      <c r="A93" s="85" t="s">
        <v>49</v>
      </c>
      <c r="B93" s="86" t="s">
        <v>136</v>
      </c>
      <c r="C93" s="45"/>
      <c r="D93" s="45"/>
      <c r="E93" s="45"/>
      <c r="F93" s="61"/>
      <c r="G93" s="48"/>
    </row>
    <row r="94" spans="1:7" ht="25.5" customHeight="1" x14ac:dyDescent="0.25">
      <c r="A94" s="87" t="s">
        <v>50</v>
      </c>
      <c r="B94" s="79" t="s">
        <v>253</v>
      </c>
      <c r="C94" s="88" t="s">
        <v>273</v>
      </c>
      <c r="D94" s="89">
        <v>1300</v>
      </c>
      <c r="E94" s="90"/>
      <c r="F94" s="91">
        <f>D94*E94</f>
        <v>0</v>
      </c>
      <c r="G94" s="78"/>
    </row>
    <row r="95" spans="1:7" ht="25.5" customHeight="1" x14ac:dyDescent="0.25">
      <c r="A95" s="87" t="s">
        <v>374</v>
      </c>
      <c r="B95" s="79" t="s">
        <v>360</v>
      </c>
      <c r="C95" s="88" t="s">
        <v>273</v>
      </c>
      <c r="D95" s="130">
        <v>62</v>
      </c>
      <c r="E95" s="52"/>
      <c r="F95" s="91">
        <f>D95*E95</f>
        <v>0</v>
      </c>
      <c r="G95" s="78"/>
    </row>
    <row r="96" spans="1:7" ht="25.5" customHeight="1" x14ac:dyDescent="0.25">
      <c r="A96" s="127"/>
      <c r="B96" s="134"/>
      <c r="C96" s="56"/>
      <c r="D96" s="135"/>
      <c r="E96" s="135"/>
      <c r="F96" s="136"/>
      <c r="G96" s="58">
        <f>SUM(F94:F95)</f>
        <v>0</v>
      </c>
    </row>
    <row r="97" spans="1:7" ht="25.5" customHeight="1" x14ac:dyDescent="0.25">
      <c r="A97" s="127"/>
      <c r="B97" s="134"/>
      <c r="C97" s="56"/>
      <c r="D97" s="135"/>
      <c r="E97" s="135"/>
      <c r="F97" s="136"/>
      <c r="G97" s="137"/>
    </row>
    <row r="98" spans="1:7" ht="25.5" customHeight="1" x14ac:dyDescent="0.25">
      <c r="A98" s="127"/>
      <c r="B98" s="134"/>
      <c r="C98" s="56"/>
      <c r="D98" s="135"/>
      <c r="E98" s="135"/>
      <c r="F98" s="136"/>
      <c r="G98" s="137"/>
    </row>
    <row r="99" spans="1:7" ht="25.5" customHeight="1" x14ac:dyDescent="0.25">
      <c r="A99" s="127"/>
      <c r="B99" s="134"/>
      <c r="C99" s="56"/>
      <c r="D99" s="135"/>
      <c r="E99" s="135"/>
      <c r="F99" s="136"/>
      <c r="G99" s="137"/>
    </row>
    <row r="100" spans="1:7" ht="25.5" customHeight="1" x14ac:dyDescent="0.25">
      <c r="A100" s="127"/>
      <c r="B100" s="134"/>
      <c r="C100" s="56"/>
      <c r="D100" s="135"/>
      <c r="E100" s="135"/>
      <c r="F100" s="136"/>
      <c r="G100" s="137"/>
    </row>
    <row r="101" spans="1:7" ht="25.5" customHeight="1" thickBot="1" x14ac:dyDescent="0.3">
      <c r="A101" s="127"/>
      <c r="B101" s="134"/>
      <c r="C101" s="56"/>
      <c r="D101" s="135"/>
      <c r="E101" s="135"/>
      <c r="F101" s="136"/>
      <c r="G101" s="137"/>
    </row>
    <row r="102" spans="1:7" ht="25.5" customHeight="1" thickTop="1" thickBot="1" x14ac:dyDescent="0.3">
      <c r="A102" s="171" t="s">
        <v>214</v>
      </c>
      <c r="B102" s="172"/>
      <c r="C102" s="172"/>
      <c r="D102" s="172"/>
      <c r="E102" s="172"/>
      <c r="F102" s="172"/>
      <c r="G102" s="67">
        <f>SUM(G94:G101)</f>
        <v>0</v>
      </c>
    </row>
    <row r="103" spans="1:7" ht="25.5" customHeight="1" thickTop="1" x14ac:dyDescent="0.25">
      <c r="A103" s="68" t="s">
        <v>123</v>
      </c>
      <c r="B103" s="35" t="s">
        <v>48</v>
      </c>
      <c r="C103" s="69"/>
      <c r="D103" s="69"/>
      <c r="E103" s="69"/>
      <c r="F103" s="70"/>
      <c r="G103" s="71"/>
    </row>
    <row r="104" spans="1:7" ht="25.5" customHeight="1" x14ac:dyDescent="0.25">
      <c r="A104" s="85" t="s">
        <v>53</v>
      </c>
      <c r="B104" s="86" t="s">
        <v>173</v>
      </c>
      <c r="C104" s="45"/>
      <c r="D104" s="45"/>
      <c r="E104" s="45"/>
      <c r="F104" s="61"/>
      <c r="G104" s="48"/>
    </row>
    <row r="105" spans="1:7" ht="25.5" customHeight="1" x14ac:dyDescent="0.25">
      <c r="A105" s="87" t="s">
        <v>54</v>
      </c>
      <c r="B105" s="79" t="s">
        <v>252</v>
      </c>
      <c r="C105" s="88" t="s">
        <v>273</v>
      </c>
      <c r="D105" s="89">
        <v>1350</v>
      </c>
      <c r="E105" s="90"/>
      <c r="F105" s="91">
        <f>D105*E105</f>
        <v>0</v>
      </c>
      <c r="G105" s="78"/>
    </row>
    <row r="106" spans="1:7" ht="25.5" customHeight="1" x14ac:dyDescent="0.25">
      <c r="A106" s="87" t="s">
        <v>375</v>
      </c>
      <c r="B106" s="79" t="s">
        <v>359</v>
      </c>
      <c r="C106" s="88" t="s">
        <v>273</v>
      </c>
      <c r="D106" s="130">
        <v>70</v>
      </c>
      <c r="E106" s="52"/>
      <c r="F106" s="91">
        <f>D106*E106</f>
        <v>0</v>
      </c>
      <c r="G106" s="78"/>
    </row>
    <row r="107" spans="1:7" ht="25.5" customHeight="1" x14ac:dyDescent="0.25">
      <c r="A107" s="127"/>
      <c r="B107" s="134"/>
      <c r="C107" s="56"/>
      <c r="D107" s="135"/>
      <c r="E107" s="135"/>
      <c r="F107" s="136"/>
      <c r="G107" s="58">
        <f>SUM(F105:F106)</f>
        <v>0</v>
      </c>
    </row>
    <row r="108" spans="1:7" ht="25.5" customHeight="1" x14ac:dyDescent="0.25">
      <c r="A108" s="127"/>
      <c r="B108" s="134"/>
      <c r="C108" s="56"/>
      <c r="D108" s="135"/>
      <c r="E108" s="135"/>
      <c r="F108" s="136"/>
      <c r="G108" s="137"/>
    </row>
    <row r="109" spans="1:7" ht="25.5" customHeight="1" x14ac:dyDescent="0.25">
      <c r="A109" s="127"/>
      <c r="B109" s="134"/>
      <c r="C109" s="56"/>
      <c r="D109" s="135"/>
      <c r="E109" s="135"/>
      <c r="F109" s="136"/>
      <c r="G109" s="137"/>
    </row>
    <row r="110" spans="1:7" ht="25.5" customHeight="1" x14ac:dyDescent="0.25">
      <c r="A110" s="127"/>
      <c r="B110" s="134"/>
      <c r="C110" s="56"/>
      <c r="D110" s="135"/>
      <c r="E110" s="135"/>
      <c r="F110" s="136"/>
      <c r="G110" s="137"/>
    </row>
    <row r="111" spans="1:7" ht="25.5" customHeight="1" x14ac:dyDescent="0.25">
      <c r="A111" s="127"/>
      <c r="B111" s="134"/>
      <c r="C111" s="56"/>
      <c r="D111" s="135"/>
      <c r="E111" s="135"/>
      <c r="F111" s="136"/>
      <c r="G111" s="137"/>
    </row>
    <row r="112" spans="1:7" ht="25.5" customHeight="1" thickBot="1" x14ac:dyDescent="0.3">
      <c r="A112" s="127"/>
      <c r="B112" s="134"/>
      <c r="C112" s="56"/>
      <c r="D112" s="135"/>
      <c r="E112" s="135"/>
      <c r="F112" s="136"/>
      <c r="G112" s="137"/>
    </row>
    <row r="113" spans="1:7" ht="25.5" customHeight="1" thickTop="1" thickBot="1" x14ac:dyDescent="0.3">
      <c r="A113" s="171" t="s">
        <v>51</v>
      </c>
      <c r="B113" s="172"/>
      <c r="C113" s="172"/>
      <c r="D113" s="172"/>
      <c r="E113" s="172"/>
      <c r="F113" s="172"/>
      <c r="G113" s="67">
        <f>SUM(G104:G112)</f>
        <v>0</v>
      </c>
    </row>
    <row r="114" spans="1:7" ht="25.5" customHeight="1" thickTop="1" x14ac:dyDescent="0.25">
      <c r="A114" s="68" t="s">
        <v>124</v>
      </c>
      <c r="B114" s="35" t="s">
        <v>215</v>
      </c>
      <c r="C114" s="69"/>
      <c r="D114" s="69"/>
      <c r="E114" s="69"/>
      <c r="F114" s="70"/>
      <c r="G114" s="71"/>
    </row>
    <row r="115" spans="1:7" ht="25.5" customHeight="1" x14ac:dyDescent="0.25">
      <c r="A115" s="85" t="s">
        <v>81</v>
      </c>
      <c r="B115" s="86" t="s">
        <v>165</v>
      </c>
      <c r="C115" s="45"/>
      <c r="D115" s="45"/>
      <c r="E115" s="45"/>
      <c r="F115" s="61"/>
      <c r="G115" s="48"/>
    </row>
    <row r="116" spans="1:7" ht="25.5" customHeight="1" x14ac:dyDescent="0.25">
      <c r="A116" s="87" t="s">
        <v>376</v>
      </c>
      <c r="B116" s="79" t="s">
        <v>166</v>
      </c>
      <c r="C116" s="130" t="s">
        <v>11</v>
      </c>
      <c r="D116" s="130">
        <v>475</v>
      </c>
      <c r="E116" s="52"/>
      <c r="F116" s="99">
        <f>E116*D116</f>
        <v>0</v>
      </c>
      <c r="G116" s="78"/>
    </row>
    <row r="117" spans="1:7" ht="25.5" customHeight="1" x14ac:dyDescent="0.25">
      <c r="A117" s="87" t="s">
        <v>377</v>
      </c>
      <c r="B117" s="79" t="s">
        <v>167</v>
      </c>
      <c r="C117" s="130" t="s">
        <v>11</v>
      </c>
      <c r="D117" s="130">
        <v>50</v>
      </c>
      <c r="E117" s="52"/>
      <c r="F117" s="99">
        <f>E117*D117</f>
        <v>0</v>
      </c>
      <c r="G117" s="78"/>
    </row>
    <row r="118" spans="1:7" ht="25.5" customHeight="1" x14ac:dyDescent="0.25">
      <c r="A118" s="138"/>
      <c r="B118" s="139"/>
      <c r="C118" s="140"/>
      <c r="D118" s="140"/>
      <c r="E118" s="140"/>
      <c r="F118" s="141"/>
      <c r="G118" s="58">
        <f>SUM(F116:F117)</f>
        <v>0</v>
      </c>
    </row>
    <row r="119" spans="1:7" ht="25.5" customHeight="1" x14ac:dyDescent="0.25">
      <c r="A119" s="85" t="s">
        <v>276</v>
      </c>
      <c r="B119" s="86" t="s">
        <v>159</v>
      </c>
      <c r="C119" s="45"/>
      <c r="D119" s="45"/>
      <c r="E119" s="45"/>
      <c r="F119" s="61"/>
      <c r="G119" s="48"/>
    </row>
    <row r="120" spans="1:7" ht="25.5" customHeight="1" x14ac:dyDescent="0.25">
      <c r="A120" s="87" t="s">
        <v>277</v>
      </c>
      <c r="B120" s="79" t="s">
        <v>168</v>
      </c>
      <c r="C120" s="88" t="s">
        <v>10</v>
      </c>
      <c r="D120" s="89">
        <v>6</v>
      </c>
      <c r="E120" s="90"/>
      <c r="F120" s="91">
        <f>E120*D120</f>
        <v>0</v>
      </c>
      <c r="G120" s="78"/>
    </row>
    <row r="121" spans="1:7" ht="25.5" customHeight="1" x14ac:dyDescent="0.25">
      <c r="A121" s="138"/>
      <c r="B121" s="139"/>
      <c r="C121" s="140"/>
      <c r="D121" s="140"/>
      <c r="E121" s="140"/>
      <c r="F121" s="141"/>
      <c r="G121" s="58">
        <f>SUM(F120:F120)</f>
        <v>0</v>
      </c>
    </row>
    <row r="122" spans="1:7" ht="25.5" customHeight="1" x14ac:dyDescent="0.25">
      <c r="A122" s="85" t="s">
        <v>378</v>
      </c>
      <c r="B122" s="86" t="s">
        <v>160</v>
      </c>
      <c r="C122" s="45"/>
      <c r="D122" s="45"/>
      <c r="E122" s="45"/>
      <c r="F122" s="61"/>
      <c r="G122" s="48"/>
    </row>
    <row r="123" spans="1:7" ht="25.5" customHeight="1" x14ac:dyDescent="0.25">
      <c r="A123" s="87" t="s">
        <v>379</v>
      </c>
      <c r="B123" s="79" t="s">
        <v>345</v>
      </c>
      <c r="C123" s="88" t="s">
        <v>10</v>
      </c>
      <c r="D123" s="89">
        <v>15</v>
      </c>
      <c r="E123" s="90"/>
      <c r="F123" s="91">
        <f>E123*D123</f>
        <v>0</v>
      </c>
      <c r="G123" s="78"/>
    </row>
    <row r="124" spans="1:7" ht="30" x14ac:dyDescent="0.25">
      <c r="A124" s="87" t="s">
        <v>380</v>
      </c>
      <c r="B124" s="79" t="s">
        <v>400</v>
      </c>
      <c r="C124" s="130" t="s">
        <v>10</v>
      </c>
      <c r="D124" s="130">
        <v>70</v>
      </c>
      <c r="E124" s="52"/>
      <c r="F124" s="91">
        <f>E124*D124</f>
        <v>0</v>
      </c>
      <c r="G124" s="78"/>
    </row>
    <row r="125" spans="1:7" ht="25.5" customHeight="1" x14ac:dyDescent="0.25">
      <c r="A125" s="87" t="s">
        <v>381</v>
      </c>
      <c r="B125" s="79" t="s">
        <v>346</v>
      </c>
      <c r="C125" s="130" t="s">
        <v>10</v>
      </c>
      <c r="D125" s="130">
        <v>15</v>
      </c>
      <c r="E125" s="52"/>
      <c r="F125" s="91">
        <f>E125*D125</f>
        <v>0</v>
      </c>
      <c r="G125" s="78"/>
    </row>
    <row r="126" spans="1:7" ht="25.5" customHeight="1" thickBot="1" x14ac:dyDescent="0.3">
      <c r="A126" s="138"/>
      <c r="B126" s="139"/>
      <c r="C126" s="140"/>
      <c r="D126" s="140"/>
      <c r="E126" s="140"/>
      <c r="F126" s="141"/>
      <c r="G126" s="58">
        <f>SUM(F123:F125)</f>
        <v>0</v>
      </c>
    </row>
    <row r="127" spans="1:7" ht="25.5" customHeight="1" thickTop="1" thickBot="1" x14ac:dyDescent="0.3">
      <c r="A127" s="171" t="s">
        <v>216</v>
      </c>
      <c r="B127" s="172"/>
      <c r="C127" s="172"/>
      <c r="D127" s="172"/>
      <c r="E127" s="172"/>
      <c r="F127" s="172"/>
      <c r="G127" s="67">
        <f>SUM(G115:G126)</f>
        <v>0</v>
      </c>
    </row>
    <row r="128" spans="1:7" ht="25.5" customHeight="1" thickTop="1" x14ac:dyDescent="0.25">
      <c r="A128" s="68" t="s">
        <v>125</v>
      </c>
      <c r="B128" s="35" t="s">
        <v>234</v>
      </c>
      <c r="C128" s="69"/>
      <c r="D128" s="69"/>
      <c r="E128" s="69"/>
      <c r="F128" s="70"/>
      <c r="G128" s="71"/>
    </row>
    <row r="129" spans="1:7" ht="25.5" customHeight="1" x14ac:dyDescent="0.25">
      <c r="A129" s="85" t="s">
        <v>82</v>
      </c>
      <c r="B129" s="86" t="s">
        <v>142</v>
      </c>
      <c r="C129" s="45"/>
      <c r="D129" s="45"/>
      <c r="E129" s="45"/>
      <c r="F129" s="61"/>
      <c r="G129" s="48"/>
    </row>
    <row r="130" spans="1:7" ht="25.5" customHeight="1" x14ac:dyDescent="0.25">
      <c r="A130" s="95" t="s">
        <v>83</v>
      </c>
      <c r="B130" s="79" t="s">
        <v>338</v>
      </c>
      <c r="C130" s="88" t="s">
        <v>11</v>
      </c>
      <c r="D130" s="89">
        <v>35</v>
      </c>
      <c r="E130" s="90"/>
      <c r="F130" s="91">
        <f>D130*E130</f>
        <v>0</v>
      </c>
      <c r="G130" s="78"/>
    </row>
    <row r="131" spans="1:7" ht="25.5" customHeight="1" x14ac:dyDescent="0.25">
      <c r="A131" s="95" t="s">
        <v>84</v>
      </c>
      <c r="B131" s="79" t="s">
        <v>339</v>
      </c>
      <c r="C131" s="130" t="s">
        <v>273</v>
      </c>
      <c r="D131" s="130">
        <v>10</v>
      </c>
      <c r="E131" s="52"/>
      <c r="F131" s="91">
        <f>D131*E131</f>
        <v>0</v>
      </c>
      <c r="G131" s="78"/>
    </row>
    <row r="132" spans="1:7" ht="25.5" customHeight="1" x14ac:dyDescent="0.25">
      <c r="A132" s="95" t="s">
        <v>382</v>
      </c>
      <c r="B132" s="79" t="s">
        <v>235</v>
      </c>
      <c r="C132" s="83" t="s">
        <v>11</v>
      </c>
      <c r="D132" s="130">
        <v>60</v>
      </c>
      <c r="E132" s="52"/>
      <c r="F132" s="91">
        <f>D132*E132</f>
        <v>0</v>
      </c>
      <c r="G132" s="78"/>
    </row>
    <row r="133" spans="1:7" ht="25.5" customHeight="1" thickBot="1" x14ac:dyDescent="0.3">
      <c r="A133" s="133"/>
      <c r="B133" s="82"/>
      <c r="C133" s="143"/>
      <c r="D133" s="135"/>
      <c r="E133" s="135"/>
      <c r="F133" s="144"/>
      <c r="G133" s="128">
        <f>SUM(F130:F132)</f>
        <v>0</v>
      </c>
    </row>
    <row r="134" spans="1:7" ht="25.5" customHeight="1" thickTop="1" thickBot="1" x14ac:dyDescent="0.3">
      <c r="A134" s="171" t="s">
        <v>246</v>
      </c>
      <c r="B134" s="172"/>
      <c r="C134" s="172"/>
      <c r="D134" s="172"/>
      <c r="E134" s="172"/>
      <c r="F134" s="172"/>
      <c r="G134" s="67">
        <f>SUM(G130:G133)</f>
        <v>0</v>
      </c>
    </row>
    <row r="135" spans="1:7" ht="25.5" customHeight="1" thickTop="1" x14ac:dyDescent="0.25">
      <c r="A135" s="68" t="s">
        <v>126</v>
      </c>
      <c r="B135" s="35" t="s">
        <v>244</v>
      </c>
      <c r="C135" s="69"/>
      <c r="D135" s="69"/>
      <c r="E135" s="69"/>
      <c r="F135" s="70"/>
      <c r="G135" s="71"/>
    </row>
    <row r="136" spans="1:7" ht="25.5" customHeight="1" x14ac:dyDescent="0.25">
      <c r="A136" s="85" t="s">
        <v>85</v>
      </c>
      <c r="B136" s="86" t="s">
        <v>162</v>
      </c>
      <c r="C136" s="45"/>
      <c r="D136" s="45"/>
      <c r="E136" s="45"/>
      <c r="F136" s="61"/>
      <c r="G136" s="48"/>
    </row>
    <row r="137" spans="1:7" ht="25.5" customHeight="1" x14ac:dyDescent="0.25">
      <c r="A137" s="87" t="s">
        <v>86</v>
      </c>
      <c r="B137" s="155" t="s">
        <v>355</v>
      </c>
      <c r="C137" s="88" t="s">
        <v>10</v>
      </c>
      <c r="D137" s="89">
        <v>1350</v>
      </c>
      <c r="E137" s="90"/>
      <c r="F137" s="91">
        <f>D137*E137</f>
        <v>0</v>
      </c>
      <c r="G137" s="78"/>
    </row>
    <row r="138" spans="1:7" ht="25.5" customHeight="1" x14ac:dyDescent="0.25">
      <c r="A138" s="87" t="s">
        <v>87</v>
      </c>
      <c r="B138" s="155" t="s">
        <v>401</v>
      </c>
      <c r="C138" s="88" t="s">
        <v>10</v>
      </c>
      <c r="D138" s="89">
        <v>70</v>
      </c>
      <c r="E138" s="90"/>
      <c r="F138" s="91">
        <f>D138*E138</f>
        <v>0</v>
      </c>
      <c r="G138" s="78"/>
    </row>
    <row r="139" spans="1:7" ht="25.5" customHeight="1" x14ac:dyDescent="0.25">
      <c r="A139" s="138"/>
      <c r="B139" s="139"/>
      <c r="C139" s="140"/>
      <c r="D139" s="140"/>
      <c r="E139" s="140"/>
      <c r="F139" s="141"/>
      <c r="G139" s="58">
        <f>SUM(F137:F138)</f>
        <v>0</v>
      </c>
    </row>
    <row r="140" spans="1:7" ht="25.5" customHeight="1" x14ac:dyDescent="0.25">
      <c r="A140" s="85" t="s">
        <v>278</v>
      </c>
      <c r="B140" s="86" t="s">
        <v>163</v>
      </c>
      <c r="C140" s="45"/>
      <c r="D140" s="45"/>
      <c r="E140" s="45"/>
      <c r="F140" s="61"/>
      <c r="G140" s="48"/>
    </row>
    <row r="141" spans="1:7" ht="25.5" customHeight="1" x14ac:dyDescent="0.25">
      <c r="A141" s="87" t="s">
        <v>383</v>
      </c>
      <c r="B141" s="155" t="s">
        <v>356</v>
      </c>
      <c r="C141" s="130" t="s">
        <v>10</v>
      </c>
      <c r="D141" s="130">
        <v>70</v>
      </c>
      <c r="E141" s="52"/>
      <c r="F141" s="91">
        <f>D141*E141</f>
        <v>0</v>
      </c>
      <c r="G141" s="78"/>
    </row>
    <row r="142" spans="1:7" ht="25.5" customHeight="1" x14ac:dyDescent="0.25">
      <c r="A142" s="87" t="s">
        <v>279</v>
      </c>
      <c r="B142" s="155" t="s">
        <v>357</v>
      </c>
      <c r="C142" s="130" t="s">
        <v>10</v>
      </c>
      <c r="D142" s="130">
        <v>1350</v>
      </c>
      <c r="E142" s="52"/>
      <c r="F142" s="91">
        <f>D142*E142</f>
        <v>0</v>
      </c>
      <c r="G142" s="78"/>
    </row>
    <row r="143" spans="1:7" ht="25.5" customHeight="1" x14ac:dyDescent="0.25">
      <c r="A143" s="87" t="s">
        <v>406</v>
      </c>
      <c r="B143" s="155" t="s">
        <v>358</v>
      </c>
      <c r="C143" s="88" t="s">
        <v>10</v>
      </c>
      <c r="D143" s="89">
        <v>70</v>
      </c>
      <c r="E143" s="90"/>
      <c r="F143" s="91">
        <f>D143*E143</f>
        <v>0</v>
      </c>
      <c r="G143" s="78"/>
    </row>
    <row r="144" spans="1:7" ht="25.5" customHeight="1" x14ac:dyDescent="0.25">
      <c r="A144" s="138"/>
      <c r="B144" s="139"/>
      <c r="C144" s="140"/>
      <c r="D144" s="140"/>
      <c r="E144" s="140"/>
      <c r="F144" s="141"/>
      <c r="G144" s="58">
        <f>SUM(F141:F143)</f>
        <v>0</v>
      </c>
    </row>
    <row r="145" spans="1:7" ht="25.5" customHeight="1" x14ac:dyDescent="0.25">
      <c r="A145" s="85" t="s">
        <v>280</v>
      </c>
      <c r="B145" s="86" t="s">
        <v>97</v>
      </c>
      <c r="C145" s="45"/>
      <c r="D145" s="45"/>
      <c r="E145" s="45"/>
      <c r="F145" s="61"/>
      <c r="G145" s="48"/>
    </row>
    <row r="146" spans="1:7" ht="25.5" customHeight="1" x14ac:dyDescent="0.25">
      <c r="A146" s="95" t="s">
        <v>384</v>
      </c>
      <c r="B146" s="79" t="s">
        <v>275</v>
      </c>
      <c r="C146" s="130" t="s">
        <v>17</v>
      </c>
      <c r="D146" s="130">
        <v>7</v>
      </c>
      <c r="E146" s="52"/>
      <c r="F146" s="91">
        <f>D146*E146</f>
        <v>0</v>
      </c>
      <c r="G146" s="78"/>
    </row>
    <row r="147" spans="1:7" ht="25.5" customHeight="1" x14ac:dyDescent="0.25">
      <c r="A147" s="95" t="s">
        <v>281</v>
      </c>
      <c r="B147" s="79" t="s">
        <v>52</v>
      </c>
      <c r="C147" s="130" t="s">
        <v>17</v>
      </c>
      <c r="D147" s="130">
        <v>11</v>
      </c>
      <c r="E147" s="52"/>
      <c r="F147" s="91">
        <f>D147*E147</f>
        <v>0</v>
      </c>
      <c r="G147" s="78"/>
    </row>
    <row r="148" spans="1:7" ht="25.5" customHeight="1" x14ac:dyDescent="0.25">
      <c r="A148" s="138"/>
      <c r="B148" s="139"/>
      <c r="C148" s="140"/>
      <c r="D148" s="140"/>
      <c r="E148" s="140"/>
      <c r="F148" s="141"/>
      <c r="G148" s="58">
        <f>SUM(F146:F147)</f>
        <v>0</v>
      </c>
    </row>
    <row r="149" spans="1:7" ht="25.5" customHeight="1" x14ac:dyDescent="0.25">
      <c r="A149" s="85" t="s">
        <v>282</v>
      </c>
      <c r="B149" s="86" t="s">
        <v>137</v>
      </c>
      <c r="C149" s="45"/>
      <c r="D149" s="45"/>
      <c r="E149" s="45"/>
      <c r="F149" s="61"/>
      <c r="G149" s="48"/>
    </row>
    <row r="150" spans="1:7" ht="25.5" customHeight="1" x14ac:dyDescent="0.25">
      <c r="A150" s="87" t="s">
        <v>385</v>
      </c>
      <c r="B150" s="79" t="s">
        <v>158</v>
      </c>
      <c r="C150" s="130" t="s">
        <v>11</v>
      </c>
      <c r="D150" s="130">
        <v>500</v>
      </c>
      <c r="E150" s="52"/>
      <c r="F150" s="99">
        <f>D150*E150</f>
        <v>0</v>
      </c>
      <c r="G150" s="78"/>
    </row>
    <row r="151" spans="1:7" ht="25.5" customHeight="1" x14ac:dyDescent="0.25">
      <c r="A151" s="138"/>
      <c r="B151" s="139"/>
      <c r="C151" s="140"/>
      <c r="D151" s="140"/>
      <c r="E151" s="140"/>
      <c r="F151" s="141"/>
      <c r="G151" s="58">
        <f>SUM(F150:F150)</f>
        <v>0</v>
      </c>
    </row>
    <row r="152" spans="1:7" ht="25.5" customHeight="1" x14ac:dyDescent="0.25">
      <c r="A152" s="85" t="s">
        <v>283</v>
      </c>
      <c r="B152" s="86" t="s">
        <v>138</v>
      </c>
      <c r="C152" s="45"/>
      <c r="D152" s="45"/>
      <c r="E152" s="45"/>
      <c r="F152" s="61"/>
      <c r="G152" s="48"/>
    </row>
    <row r="153" spans="1:7" ht="25.5" customHeight="1" x14ac:dyDescent="0.25">
      <c r="A153" s="129" t="s">
        <v>386</v>
      </c>
      <c r="B153" s="79" t="s">
        <v>164</v>
      </c>
      <c r="C153" s="130" t="s">
        <v>11</v>
      </c>
      <c r="D153" s="130">
        <v>100</v>
      </c>
      <c r="E153" s="52"/>
      <c r="F153" s="99">
        <f>D153*E153</f>
        <v>0</v>
      </c>
      <c r="G153" s="78"/>
    </row>
    <row r="154" spans="1:7" ht="25.5" customHeight="1" thickBot="1" x14ac:dyDescent="0.3">
      <c r="A154" s="138"/>
      <c r="B154" s="139"/>
      <c r="C154" s="140"/>
      <c r="D154" s="140"/>
      <c r="E154" s="140"/>
      <c r="F154" s="141"/>
      <c r="G154" s="58">
        <f>SUM(F153:F153)</f>
        <v>0</v>
      </c>
    </row>
    <row r="155" spans="1:7" ht="25.5" customHeight="1" thickTop="1" thickBot="1" x14ac:dyDescent="0.3">
      <c r="A155" s="171" t="s">
        <v>245</v>
      </c>
      <c r="B155" s="172"/>
      <c r="C155" s="172"/>
      <c r="D155" s="172"/>
      <c r="E155" s="172"/>
      <c r="F155" s="172"/>
      <c r="G155" s="67">
        <f>SUM(G136:G154)</f>
        <v>0</v>
      </c>
    </row>
    <row r="156" spans="1:7" ht="27" customHeight="1" thickTop="1" x14ac:dyDescent="0.25">
      <c r="A156" s="68" t="s">
        <v>127</v>
      </c>
      <c r="B156" s="35" t="s">
        <v>96</v>
      </c>
      <c r="C156" s="69"/>
      <c r="D156" s="69"/>
      <c r="E156" s="69"/>
      <c r="F156" s="70"/>
      <c r="G156" s="71"/>
    </row>
    <row r="157" spans="1:7" ht="33" customHeight="1" x14ac:dyDescent="0.25">
      <c r="A157" s="85" t="s">
        <v>68</v>
      </c>
      <c r="B157" s="86" t="s">
        <v>139</v>
      </c>
      <c r="C157" s="45"/>
      <c r="D157" s="45"/>
      <c r="E157" s="45"/>
      <c r="F157" s="61"/>
      <c r="G157" s="48"/>
    </row>
    <row r="158" spans="1:7" ht="25.5" customHeight="1" x14ac:dyDescent="0.25">
      <c r="A158" s="87" t="s">
        <v>88</v>
      </c>
      <c r="B158" s="79" t="s">
        <v>58</v>
      </c>
      <c r="C158" s="88" t="s">
        <v>11</v>
      </c>
      <c r="D158" s="89">
        <v>220</v>
      </c>
      <c r="E158" s="90"/>
      <c r="F158" s="91">
        <f>E158*D158</f>
        <v>0</v>
      </c>
      <c r="G158" s="78"/>
    </row>
    <row r="159" spans="1:7" ht="25.5" customHeight="1" x14ac:dyDescent="0.25">
      <c r="A159" s="87" t="s">
        <v>116</v>
      </c>
      <c r="B159" s="79" t="s">
        <v>59</v>
      </c>
      <c r="C159" s="130" t="s">
        <v>11</v>
      </c>
      <c r="D159" s="130">
        <v>25</v>
      </c>
      <c r="E159" s="52"/>
      <c r="F159" s="91">
        <f>E159*D159</f>
        <v>0</v>
      </c>
      <c r="G159" s="78"/>
    </row>
    <row r="160" spans="1:7" ht="25.5" customHeight="1" x14ac:dyDescent="0.25">
      <c r="A160" s="138"/>
      <c r="B160" s="139"/>
      <c r="C160" s="140"/>
      <c r="D160" s="140"/>
      <c r="E160" s="140"/>
      <c r="F160" s="141"/>
      <c r="G160" s="58">
        <f>SUM(F158:F159)</f>
        <v>0</v>
      </c>
    </row>
    <row r="161" spans="1:7" ht="25.5" customHeight="1" x14ac:dyDescent="0.25">
      <c r="A161" s="85" t="s">
        <v>237</v>
      </c>
      <c r="B161" s="86" t="s">
        <v>140</v>
      </c>
      <c r="C161" s="45"/>
      <c r="D161" s="45"/>
      <c r="E161" s="45"/>
      <c r="F161" s="61"/>
      <c r="G161" s="48"/>
    </row>
    <row r="162" spans="1:7" ht="25.5" customHeight="1" x14ac:dyDescent="0.25">
      <c r="A162" s="87" t="s">
        <v>238</v>
      </c>
      <c r="B162" s="79" t="s">
        <v>60</v>
      </c>
      <c r="C162" s="88" t="s">
        <v>24</v>
      </c>
      <c r="D162" s="89">
        <v>30</v>
      </c>
      <c r="E162" s="90"/>
      <c r="F162" s="91">
        <f>E162*D162</f>
        <v>0</v>
      </c>
      <c r="G162" s="78"/>
    </row>
    <row r="163" spans="1:7" ht="25.5" customHeight="1" x14ac:dyDescent="0.25">
      <c r="A163" s="87" t="s">
        <v>239</v>
      </c>
      <c r="B163" s="79" t="s">
        <v>347</v>
      </c>
      <c r="C163" s="88" t="s">
        <v>24</v>
      </c>
      <c r="D163" s="89">
        <v>10</v>
      </c>
      <c r="E163" s="90"/>
      <c r="F163" s="91">
        <f>E163*D163</f>
        <v>0</v>
      </c>
      <c r="G163" s="78"/>
    </row>
    <row r="164" spans="1:7" ht="25.5" customHeight="1" thickBot="1" x14ac:dyDescent="0.3">
      <c r="A164" s="138"/>
      <c r="B164" s="139"/>
      <c r="C164" s="140"/>
      <c r="D164" s="140"/>
      <c r="E164" s="140"/>
      <c r="F164" s="141"/>
      <c r="G164" s="58">
        <f>SUM(F162:F163)</f>
        <v>0</v>
      </c>
    </row>
    <row r="165" spans="1:7" ht="25.5" customHeight="1" thickTop="1" thickBot="1" x14ac:dyDescent="0.3">
      <c r="A165" s="171" t="s">
        <v>93</v>
      </c>
      <c r="B165" s="172"/>
      <c r="C165" s="172"/>
      <c r="D165" s="172"/>
      <c r="E165" s="172"/>
      <c r="F165" s="172"/>
      <c r="G165" s="67">
        <f>SUM(G157:G164)</f>
        <v>0</v>
      </c>
    </row>
    <row r="166" spans="1:7" ht="27" customHeight="1" thickTop="1" x14ac:dyDescent="0.25">
      <c r="A166" s="68" t="s">
        <v>128</v>
      </c>
      <c r="B166" s="35" t="s">
        <v>284</v>
      </c>
      <c r="C166" s="69"/>
      <c r="D166" s="69"/>
      <c r="E166" s="69"/>
      <c r="F166" s="70"/>
      <c r="G166" s="71"/>
    </row>
    <row r="167" spans="1:7" ht="25.5" customHeight="1" x14ac:dyDescent="0.25">
      <c r="A167" s="85" t="s">
        <v>89</v>
      </c>
      <c r="B167" s="86" t="s">
        <v>134</v>
      </c>
      <c r="C167" s="45"/>
      <c r="D167" s="45"/>
      <c r="E167" s="45"/>
      <c r="F167" s="61"/>
      <c r="G167" s="48"/>
    </row>
    <row r="168" spans="1:7" ht="25.5" customHeight="1" x14ac:dyDescent="0.25">
      <c r="A168" s="129" t="s">
        <v>90</v>
      </c>
      <c r="B168" s="79" t="s">
        <v>147</v>
      </c>
      <c r="C168" s="130" t="s">
        <v>24</v>
      </c>
      <c r="D168" s="130">
        <v>8</v>
      </c>
      <c r="E168" s="52"/>
      <c r="F168" s="99">
        <f>D168*E168</f>
        <v>0</v>
      </c>
      <c r="G168" s="78"/>
    </row>
    <row r="169" spans="1:7" ht="35.25" customHeight="1" x14ac:dyDescent="0.25">
      <c r="A169" s="129" t="s">
        <v>387</v>
      </c>
      <c r="B169" s="79" t="s">
        <v>64</v>
      </c>
      <c r="C169" s="130" t="s">
        <v>24</v>
      </c>
      <c r="D169" s="130">
        <v>8</v>
      </c>
      <c r="E169" s="52"/>
      <c r="F169" s="99">
        <f>D169*E169</f>
        <v>0</v>
      </c>
      <c r="G169" s="78"/>
    </row>
    <row r="170" spans="1:7" ht="25.5" customHeight="1" x14ac:dyDescent="0.25">
      <c r="A170" s="138"/>
      <c r="B170" s="139"/>
      <c r="C170" s="140"/>
      <c r="D170" s="140"/>
      <c r="E170" s="140"/>
      <c r="F170" s="141"/>
      <c r="G170" s="58">
        <f>SUM(F168:F169)</f>
        <v>0</v>
      </c>
    </row>
    <row r="171" spans="1:7" s="4" customFormat="1" ht="25.5" customHeight="1" x14ac:dyDescent="0.25">
      <c r="A171" s="142" t="s">
        <v>267</v>
      </c>
      <c r="B171" s="131" t="s">
        <v>285</v>
      </c>
      <c r="C171" s="147"/>
      <c r="D171" s="151"/>
      <c r="E171" s="151"/>
      <c r="F171" s="152"/>
      <c r="G171" s="117"/>
    </row>
    <row r="172" spans="1:7" ht="25.5" customHeight="1" x14ac:dyDescent="0.25">
      <c r="A172" s="133" t="s">
        <v>268</v>
      </c>
      <c r="B172" s="82" t="s">
        <v>286</v>
      </c>
      <c r="C172" s="143" t="s">
        <v>24</v>
      </c>
      <c r="D172" s="135">
        <v>8</v>
      </c>
      <c r="E172" s="52"/>
      <c r="F172" s="99">
        <f t="shared" ref="F172:F177" si="3">D172*E172</f>
        <v>0</v>
      </c>
      <c r="G172" s="78"/>
    </row>
    <row r="173" spans="1:7" x14ac:dyDescent="0.25">
      <c r="A173" s="133" t="s">
        <v>388</v>
      </c>
      <c r="B173" s="134" t="s">
        <v>354</v>
      </c>
      <c r="C173" s="56" t="s">
        <v>24</v>
      </c>
      <c r="D173" s="135">
        <v>1</v>
      </c>
      <c r="E173" s="52"/>
      <c r="F173" s="99">
        <f t="shared" si="3"/>
        <v>0</v>
      </c>
      <c r="G173" s="149"/>
    </row>
    <row r="174" spans="1:7" ht="25.5" customHeight="1" x14ac:dyDescent="0.25">
      <c r="A174" s="133" t="s">
        <v>269</v>
      </c>
      <c r="B174" s="134" t="s">
        <v>287</v>
      </c>
      <c r="C174" s="56" t="s">
        <v>11</v>
      </c>
      <c r="D174" s="135">
        <v>22</v>
      </c>
      <c r="E174" s="52"/>
      <c r="F174" s="99">
        <f t="shared" si="3"/>
        <v>0</v>
      </c>
      <c r="G174" s="149"/>
    </row>
    <row r="175" spans="1:7" ht="25.5" customHeight="1" x14ac:dyDescent="0.25">
      <c r="A175" s="133" t="s">
        <v>270</v>
      </c>
      <c r="B175" s="134" t="s">
        <v>353</v>
      </c>
      <c r="C175" s="56" t="s">
        <v>11</v>
      </c>
      <c r="D175" s="135">
        <v>22</v>
      </c>
      <c r="E175" s="52"/>
      <c r="F175" s="99">
        <f t="shared" si="3"/>
        <v>0</v>
      </c>
      <c r="G175" s="149"/>
    </row>
    <row r="176" spans="1:7" ht="25.5" customHeight="1" x14ac:dyDescent="0.25">
      <c r="A176" s="133" t="s">
        <v>290</v>
      </c>
      <c r="B176" s="134" t="s">
        <v>288</v>
      </c>
      <c r="C176" s="56" t="s">
        <v>11</v>
      </c>
      <c r="D176" s="135">
        <v>22</v>
      </c>
      <c r="E176" s="52"/>
      <c r="F176" s="99">
        <f t="shared" si="3"/>
        <v>0</v>
      </c>
      <c r="G176" s="149"/>
    </row>
    <row r="177" spans="1:7" ht="25.5" customHeight="1" x14ac:dyDescent="0.25">
      <c r="A177" s="133" t="s">
        <v>291</v>
      </c>
      <c r="B177" s="134" t="s">
        <v>289</v>
      </c>
      <c r="C177" s="56" t="s">
        <v>21</v>
      </c>
      <c r="D177" s="135">
        <v>1</v>
      </c>
      <c r="E177" s="52"/>
      <c r="F177" s="99">
        <f t="shared" si="3"/>
        <v>0</v>
      </c>
      <c r="G177" s="149"/>
    </row>
    <row r="178" spans="1:7" ht="25.5" customHeight="1" thickBot="1" x14ac:dyDescent="0.3">
      <c r="A178" s="133"/>
      <c r="B178" s="134"/>
      <c r="C178" s="56"/>
      <c r="D178" s="135"/>
      <c r="E178" s="135"/>
      <c r="F178" s="136"/>
      <c r="G178" s="153">
        <f>SUM(F172:F177)</f>
        <v>0</v>
      </c>
    </row>
    <row r="179" spans="1:7" ht="25.5" customHeight="1" thickTop="1" thickBot="1" x14ac:dyDescent="0.3">
      <c r="A179" s="171" t="s">
        <v>292</v>
      </c>
      <c r="B179" s="172"/>
      <c r="C179" s="172"/>
      <c r="D179" s="172"/>
      <c r="E179" s="172"/>
      <c r="F179" s="172"/>
      <c r="G179" s="67">
        <f>SUM(G167:G178)</f>
        <v>0</v>
      </c>
    </row>
    <row r="180" spans="1:7" ht="27" customHeight="1" thickTop="1" x14ac:dyDescent="0.25">
      <c r="A180" s="68" t="s">
        <v>211</v>
      </c>
      <c r="B180" s="35" t="s">
        <v>94</v>
      </c>
      <c r="C180" s="69"/>
      <c r="D180" s="69"/>
      <c r="E180" s="69"/>
      <c r="F180" s="70"/>
      <c r="G180" s="71"/>
    </row>
    <row r="181" spans="1:7" ht="25.5" customHeight="1" x14ac:dyDescent="0.25">
      <c r="A181" s="85" t="s">
        <v>240</v>
      </c>
      <c r="B181" s="86" t="s">
        <v>69</v>
      </c>
      <c r="C181" s="45"/>
      <c r="D181" s="45"/>
      <c r="E181" s="45"/>
      <c r="F181" s="61"/>
      <c r="G181" s="48"/>
    </row>
    <row r="182" spans="1:7" ht="25.5" customHeight="1" x14ac:dyDescent="0.25">
      <c r="A182" s="129" t="s">
        <v>241</v>
      </c>
      <c r="B182" s="79" t="s">
        <v>72</v>
      </c>
      <c r="C182" s="130" t="s">
        <v>92</v>
      </c>
      <c r="D182" s="130">
        <v>10</v>
      </c>
      <c r="E182" s="52"/>
      <c r="F182" s="99">
        <f t="shared" ref="F182:F193" si="4">D182*E182</f>
        <v>0</v>
      </c>
      <c r="G182" s="78"/>
    </row>
    <row r="183" spans="1:7" ht="25.5" customHeight="1" x14ac:dyDescent="0.25">
      <c r="A183" s="129" t="s">
        <v>293</v>
      </c>
      <c r="B183" s="79" t="s">
        <v>65</v>
      </c>
      <c r="C183" s="130" t="s">
        <v>92</v>
      </c>
      <c r="D183" s="130">
        <v>10</v>
      </c>
      <c r="E183" s="52"/>
      <c r="F183" s="99">
        <f t="shared" si="4"/>
        <v>0</v>
      </c>
      <c r="G183" s="78"/>
    </row>
    <row r="184" spans="1:7" ht="25.5" customHeight="1" x14ac:dyDescent="0.25">
      <c r="A184" s="129" t="s">
        <v>294</v>
      </c>
      <c r="B184" s="79" t="s">
        <v>183</v>
      </c>
      <c r="C184" s="130" t="s">
        <v>92</v>
      </c>
      <c r="D184" s="130">
        <v>10</v>
      </c>
      <c r="E184" s="52"/>
      <c r="F184" s="99">
        <f t="shared" si="4"/>
        <v>0</v>
      </c>
      <c r="G184" s="78"/>
    </row>
    <row r="185" spans="1:7" ht="25.5" customHeight="1" x14ac:dyDescent="0.25">
      <c r="A185" s="129" t="s">
        <v>295</v>
      </c>
      <c r="B185" s="79" t="s">
        <v>66</v>
      </c>
      <c r="C185" s="130" t="s">
        <v>92</v>
      </c>
      <c r="D185" s="130">
        <v>10</v>
      </c>
      <c r="E185" s="52"/>
      <c r="F185" s="99">
        <f t="shared" si="4"/>
        <v>0</v>
      </c>
      <c r="G185" s="78"/>
    </row>
    <row r="186" spans="1:7" ht="25.5" customHeight="1" x14ac:dyDescent="0.25">
      <c r="A186" s="129" t="s">
        <v>296</v>
      </c>
      <c r="B186" s="79" t="s">
        <v>67</v>
      </c>
      <c r="C186" s="130" t="s">
        <v>92</v>
      </c>
      <c r="D186" s="130">
        <v>10</v>
      </c>
      <c r="E186" s="52"/>
      <c r="F186" s="99">
        <f t="shared" si="4"/>
        <v>0</v>
      </c>
      <c r="G186" s="78"/>
    </row>
    <row r="187" spans="1:7" ht="25.5" customHeight="1" x14ac:dyDescent="0.25">
      <c r="A187" s="129" t="s">
        <v>297</v>
      </c>
      <c r="B187" s="79" t="s">
        <v>73</v>
      </c>
      <c r="C187" s="130" t="s">
        <v>92</v>
      </c>
      <c r="D187" s="130">
        <v>10</v>
      </c>
      <c r="E187" s="52"/>
      <c r="F187" s="99">
        <f t="shared" si="4"/>
        <v>0</v>
      </c>
      <c r="G187" s="78"/>
    </row>
    <row r="188" spans="1:7" ht="25.5" customHeight="1" x14ac:dyDescent="0.25">
      <c r="A188" s="129" t="s">
        <v>298</v>
      </c>
      <c r="B188" s="79" t="s">
        <v>181</v>
      </c>
      <c r="C188" s="130" t="s">
        <v>92</v>
      </c>
      <c r="D188" s="130">
        <v>10</v>
      </c>
      <c r="E188" s="52"/>
      <c r="F188" s="99">
        <f t="shared" si="4"/>
        <v>0</v>
      </c>
      <c r="G188" s="78"/>
    </row>
    <row r="189" spans="1:7" ht="25.5" customHeight="1" x14ac:dyDescent="0.25">
      <c r="A189" s="129" t="s">
        <v>299</v>
      </c>
      <c r="B189" s="79" t="s">
        <v>182</v>
      </c>
      <c r="C189" s="130" t="s">
        <v>92</v>
      </c>
      <c r="D189" s="130">
        <v>10</v>
      </c>
      <c r="E189" s="52"/>
      <c r="F189" s="99">
        <f t="shared" si="4"/>
        <v>0</v>
      </c>
      <c r="G189" s="78"/>
    </row>
    <row r="190" spans="1:7" ht="25.5" customHeight="1" x14ac:dyDescent="0.25">
      <c r="A190" s="129" t="s">
        <v>300</v>
      </c>
      <c r="B190" s="79" t="s">
        <v>178</v>
      </c>
      <c r="C190" s="130" t="s">
        <v>92</v>
      </c>
      <c r="D190" s="130">
        <v>10</v>
      </c>
      <c r="E190" s="52"/>
      <c r="F190" s="99">
        <f t="shared" si="4"/>
        <v>0</v>
      </c>
      <c r="G190" s="78"/>
    </row>
    <row r="191" spans="1:7" ht="25.5" customHeight="1" x14ac:dyDescent="0.25">
      <c r="A191" s="129" t="s">
        <v>301</v>
      </c>
      <c r="B191" s="100" t="s">
        <v>184</v>
      </c>
      <c r="C191" s="130" t="s">
        <v>92</v>
      </c>
      <c r="D191" s="130">
        <v>10</v>
      </c>
      <c r="E191" s="52"/>
      <c r="F191" s="99">
        <f t="shared" si="4"/>
        <v>0</v>
      </c>
      <c r="G191" s="78"/>
    </row>
    <row r="192" spans="1:7" ht="25.5" customHeight="1" x14ac:dyDescent="0.25">
      <c r="A192" s="129" t="s">
        <v>302</v>
      </c>
      <c r="B192" s="100" t="s">
        <v>179</v>
      </c>
      <c r="C192" s="130" t="s">
        <v>92</v>
      </c>
      <c r="D192" s="130">
        <v>10</v>
      </c>
      <c r="E192" s="52"/>
      <c r="F192" s="99">
        <f t="shared" si="4"/>
        <v>0</v>
      </c>
      <c r="G192" s="78"/>
    </row>
    <row r="193" spans="1:7" ht="25.5" customHeight="1" x14ac:dyDescent="0.25">
      <c r="A193" s="129" t="s">
        <v>303</v>
      </c>
      <c r="B193" s="100" t="s">
        <v>180</v>
      </c>
      <c r="C193" s="130" t="s">
        <v>92</v>
      </c>
      <c r="D193" s="130">
        <v>10</v>
      </c>
      <c r="E193" s="52"/>
      <c r="F193" s="99">
        <f t="shared" si="4"/>
        <v>0</v>
      </c>
      <c r="G193" s="78"/>
    </row>
    <row r="194" spans="1:7" ht="25.5" customHeight="1" x14ac:dyDescent="0.25">
      <c r="A194" s="145"/>
      <c r="B194" s="82"/>
      <c r="C194" s="147"/>
      <c r="D194" s="147"/>
      <c r="E194" s="147"/>
      <c r="F194" s="148"/>
      <c r="G194" s="58">
        <f>SUM(F182:F193)</f>
        <v>0</v>
      </c>
    </row>
    <row r="195" spans="1:7" ht="25.5" customHeight="1" x14ac:dyDescent="0.25">
      <c r="A195" s="85" t="s">
        <v>242</v>
      </c>
      <c r="B195" s="86" t="s">
        <v>149</v>
      </c>
      <c r="C195" s="45"/>
      <c r="D195" s="45"/>
      <c r="E195" s="45"/>
      <c r="F195" s="61"/>
      <c r="G195" s="48"/>
    </row>
    <row r="196" spans="1:7" ht="25.5" customHeight="1" x14ac:dyDescent="0.25">
      <c r="A196" s="87" t="s">
        <v>243</v>
      </c>
      <c r="B196" s="79" t="s">
        <v>197</v>
      </c>
      <c r="C196" s="88" t="s">
        <v>92</v>
      </c>
      <c r="D196" s="89">
        <v>10</v>
      </c>
      <c r="E196" s="90"/>
      <c r="F196" s="91">
        <f t="shared" ref="F196:F209" si="5">D196*E196</f>
        <v>0</v>
      </c>
      <c r="G196" s="78"/>
    </row>
    <row r="197" spans="1:7" ht="25.5" customHeight="1" x14ac:dyDescent="0.25">
      <c r="A197" s="87" t="s">
        <v>304</v>
      </c>
      <c r="B197" s="79" t="s">
        <v>198</v>
      </c>
      <c r="C197" s="130" t="s">
        <v>92</v>
      </c>
      <c r="D197" s="130">
        <v>10</v>
      </c>
      <c r="E197" s="52"/>
      <c r="F197" s="99">
        <f t="shared" si="5"/>
        <v>0</v>
      </c>
      <c r="G197" s="78"/>
    </row>
    <row r="198" spans="1:7" ht="25.5" customHeight="1" x14ac:dyDescent="0.25">
      <c r="A198" s="87" t="s">
        <v>305</v>
      </c>
      <c r="B198" s="79" t="s">
        <v>199</v>
      </c>
      <c r="C198" s="130" t="s">
        <v>92</v>
      </c>
      <c r="D198" s="89">
        <v>10</v>
      </c>
      <c r="E198" s="52"/>
      <c r="F198" s="99">
        <f t="shared" si="5"/>
        <v>0</v>
      </c>
      <c r="G198" s="78"/>
    </row>
    <row r="199" spans="1:7" ht="25.5" customHeight="1" x14ac:dyDescent="0.25">
      <c r="A199" s="87" t="s">
        <v>306</v>
      </c>
      <c r="B199" s="79" t="s">
        <v>150</v>
      </c>
      <c r="C199" s="130" t="s">
        <v>92</v>
      </c>
      <c r="D199" s="130">
        <v>10</v>
      </c>
      <c r="E199" s="52"/>
      <c r="F199" s="99">
        <f t="shared" si="5"/>
        <v>0</v>
      </c>
      <c r="G199" s="78"/>
    </row>
    <row r="200" spans="1:7" ht="25.5" customHeight="1" x14ac:dyDescent="0.25">
      <c r="A200" s="87" t="s">
        <v>307</v>
      </c>
      <c r="B200" s="79" t="s">
        <v>200</v>
      </c>
      <c r="C200" s="130" t="s">
        <v>92</v>
      </c>
      <c r="D200" s="89">
        <v>10</v>
      </c>
      <c r="E200" s="52"/>
      <c r="F200" s="99">
        <f t="shared" si="5"/>
        <v>0</v>
      </c>
      <c r="G200" s="78"/>
    </row>
    <row r="201" spans="1:7" ht="25.5" customHeight="1" x14ac:dyDescent="0.25">
      <c r="A201" s="87" t="s">
        <v>308</v>
      </c>
      <c r="B201" s="79" t="s">
        <v>249</v>
      </c>
      <c r="C201" s="130" t="s">
        <v>92</v>
      </c>
      <c r="D201" s="130">
        <v>10</v>
      </c>
      <c r="E201" s="52"/>
      <c r="F201" s="99">
        <f t="shared" si="5"/>
        <v>0</v>
      </c>
      <c r="G201" s="78"/>
    </row>
    <row r="202" spans="1:7" ht="25.5" customHeight="1" x14ac:dyDescent="0.25">
      <c r="A202" s="87" t="s">
        <v>309</v>
      </c>
      <c r="B202" s="79" t="s">
        <v>248</v>
      </c>
      <c r="C202" s="130" t="s">
        <v>92</v>
      </c>
      <c r="D202" s="89">
        <v>10</v>
      </c>
      <c r="E202" s="52"/>
      <c r="F202" s="99">
        <f t="shared" si="5"/>
        <v>0</v>
      </c>
      <c r="G202" s="78"/>
    </row>
    <row r="203" spans="1:7" ht="25.5" customHeight="1" x14ac:dyDescent="0.25">
      <c r="A203" s="87" t="s">
        <v>310</v>
      </c>
      <c r="B203" s="79" t="s">
        <v>71</v>
      </c>
      <c r="C203" s="130" t="s">
        <v>92</v>
      </c>
      <c r="D203" s="130">
        <v>10</v>
      </c>
      <c r="E203" s="52"/>
      <c r="F203" s="99">
        <f t="shared" si="5"/>
        <v>0</v>
      </c>
      <c r="G203" s="78"/>
    </row>
    <row r="204" spans="1:7" ht="25.5" customHeight="1" x14ac:dyDescent="0.25">
      <c r="A204" s="87" t="s">
        <v>311</v>
      </c>
      <c r="B204" s="79" t="s">
        <v>151</v>
      </c>
      <c r="C204" s="130" t="s">
        <v>92</v>
      </c>
      <c r="D204" s="89">
        <v>10</v>
      </c>
      <c r="E204" s="52"/>
      <c r="F204" s="99">
        <f t="shared" si="5"/>
        <v>0</v>
      </c>
      <c r="G204" s="78"/>
    </row>
    <row r="205" spans="1:7" ht="25.5" customHeight="1" x14ac:dyDescent="0.25">
      <c r="A205" s="87" t="s">
        <v>312</v>
      </c>
      <c r="B205" s="79" t="s">
        <v>152</v>
      </c>
      <c r="C205" s="130" t="s">
        <v>92</v>
      </c>
      <c r="D205" s="130">
        <v>10</v>
      </c>
      <c r="E205" s="52"/>
      <c r="F205" s="99">
        <f t="shared" si="5"/>
        <v>0</v>
      </c>
      <c r="G205" s="78"/>
    </row>
    <row r="206" spans="1:7" ht="25.5" customHeight="1" x14ac:dyDescent="0.25">
      <c r="A206" s="87" t="s">
        <v>313</v>
      </c>
      <c r="B206" s="79" t="s">
        <v>153</v>
      </c>
      <c r="C206" s="130" t="s">
        <v>92</v>
      </c>
      <c r="D206" s="89">
        <v>10</v>
      </c>
      <c r="E206" s="52"/>
      <c r="F206" s="99">
        <f t="shared" si="5"/>
        <v>0</v>
      </c>
      <c r="G206" s="78"/>
    </row>
    <row r="207" spans="1:7" ht="25.5" customHeight="1" x14ac:dyDescent="0.25">
      <c r="A207" s="87" t="s">
        <v>314</v>
      </c>
      <c r="B207" s="79" t="s">
        <v>201</v>
      </c>
      <c r="C207" s="130" t="s">
        <v>92</v>
      </c>
      <c r="D207" s="130">
        <v>10</v>
      </c>
      <c r="E207" s="52"/>
      <c r="F207" s="99">
        <f t="shared" si="5"/>
        <v>0</v>
      </c>
      <c r="G207" s="78"/>
    </row>
    <row r="208" spans="1:7" ht="25.5" customHeight="1" x14ac:dyDescent="0.25">
      <c r="A208" s="87" t="s">
        <v>315</v>
      </c>
      <c r="B208" s="79" t="s">
        <v>74</v>
      </c>
      <c r="C208" s="130" t="s">
        <v>92</v>
      </c>
      <c r="D208" s="89">
        <v>10</v>
      </c>
      <c r="E208" s="52"/>
      <c r="F208" s="99">
        <f t="shared" si="5"/>
        <v>0</v>
      </c>
      <c r="G208" s="78"/>
    </row>
    <row r="209" spans="1:7" ht="25.5" customHeight="1" x14ac:dyDescent="0.25">
      <c r="A209" s="87" t="s">
        <v>316</v>
      </c>
      <c r="B209" s="79" t="s">
        <v>202</v>
      </c>
      <c r="C209" s="130" t="s">
        <v>92</v>
      </c>
      <c r="D209" s="130">
        <v>10</v>
      </c>
      <c r="E209" s="52"/>
      <c r="F209" s="99">
        <f t="shared" si="5"/>
        <v>0</v>
      </c>
      <c r="G209" s="78"/>
    </row>
    <row r="210" spans="1:7" ht="25.5" customHeight="1" x14ac:dyDescent="0.25">
      <c r="A210" s="85"/>
      <c r="B210" s="79"/>
      <c r="C210" s="45"/>
      <c r="D210" s="45"/>
      <c r="E210" s="45"/>
      <c r="F210" s="61"/>
      <c r="G210" s="58">
        <f>SUM(F196:F220)</f>
        <v>0</v>
      </c>
    </row>
    <row r="211" spans="1:7" ht="25.5" customHeight="1" x14ac:dyDescent="0.25">
      <c r="A211" s="85" t="s">
        <v>212</v>
      </c>
      <c r="B211" s="122" t="s">
        <v>91</v>
      </c>
      <c r="C211" s="45"/>
      <c r="D211" s="45"/>
      <c r="E211" s="45"/>
      <c r="F211" s="61"/>
      <c r="G211" s="48"/>
    </row>
    <row r="212" spans="1:7" ht="25.5" customHeight="1" x14ac:dyDescent="0.25">
      <c r="A212" s="87" t="s">
        <v>213</v>
      </c>
      <c r="B212" s="79" t="s">
        <v>203</v>
      </c>
      <c r="C212" s="51" t="s">
        <v>92</v>
      </c>
      <c r="D212" s="89">
        <v>10</v>
      </c>
      <c r="E212" s="90"/>
      <c r="F212" s="91">
        <f t="shared" ref="F212:F219" si="6">D212*E212</f>
        <v>0</v>
      </c>
      <c r="G212" s="78"/>
    </row>
    <row r="213" spans="1:7" ht="25.5" customHeight="1" x14ac:dyDescent="0.25">
      <c r="A213" s="87" t="s">
        <v>317</v>
      </c>
      <c r="B213" s="79" t="s">
        <v>204</v>
      </c>
      <c r="C213" s="51" t="s">
        <v>92</v>
      </c>
      <c r="D213" s="130">
        <v>10</v>
      </c>
      <c r="E213" s="52"/>
      <c r="F213" s="99">
        <f t="shared" si="6"/>
        <v>0</v>
      </c>
      <c r="G213" s="78"/>
    </row>
    <row r="214" spans="1:7" ht="25.5" customHeight="1" x14ac:dyDescent="0.25">
      <c r="A214" s="87" t="s">
        <v>318</v>
      </c>
      <c r="B214" s="79" t="s">
        <v>232</v>
      </c>
      <c r="C214" s="51" t="s">
        <v>17</v>
      </c>
      <c r="D214" s="130">
        <v>20</v>
      </c>
      <c r="E214" s="52"/>
      <c r="F214" s="99">
        <f t="shared" si="6"/>
        <v>0</v>
      </c>
      <c r="G214" s="78"/>
    </row>
    <row r="215" spans="1:7" ht="25.5" customHeight="1" x14ac:dyDescent="0.25">
      <c r="A215" s="87" t="s">
        <v>319</v>
      </c>
      <c r="B215" s="79" t="s">
        <v>233</v>
      </c>
      <c r="C215" s="51" t="s">
        <v>17</v>
      </c>
      <c r="D215" s="130">
        <v>20</v>
      </c>
      <c r="E215" s="52"/>
      <c r="F215" s="99">
        <f t="shared" si="6"/>
        <v>0</v>
      </c>
      <c r="G215" s="78"/>
    </row>
    <row r="216" spans="1:7" ht="25.5" customHeight="1" x14ac:dyDescent="0.25">
      <c r="A216" s="87" t="s">
        <v>320</v>
      </c>
      <c r="B216" s="79" t="s">
        <v>154</v>
      </c>
      <c r="C216" s="51" t="s">
        <v>24</v>
      </c>
      <c r="D216" s="130">
        <v>2</v>
      </c>
      <c r="E216" s="52"/>
      <c r="F216" s="99">
        <f t="shared" si="6"/>
        <v>0</v>
      </c>
      <c r="G216" s="78"/>
    </row>
    <row r="217" spans="1:7" ht="25.5" customHeight="1" x14ac:dyDescent="0.25">
      <c r="A217" s="87" t="s">
        <v>321</v>
      </c>
      <c r="B217" s="79" t="s">
        <v>155</v>
      </c>
      <c r="C217" s="51" t="s">
        <v>24</v>
      </c>
      <c r="D217" s="130">
        <v>2</v>
      </c>
      <c r="E217" s="52"/>
      <c r="F217" s="99">
        <f t="shared" si="6"/>
        <v>0</v>
      </c>
      <c r="G217" s="78"/>
    </row>
    <row r="218" spans="1:7" ht="25.5" customHeight="1" x14ac:dyDescent="0.25">
      <c r="A218" s="87" t="s">
        <v>322</v>
      </c>
      <c r="B218" s="79" t="s">
        <v>205</v>
      </c>
      <c r="C218" s="51" t="s">
        <v>11</v>
      </c>
      <c r="D218" s="130">
        <v>100</v>
      </c>
      <c r="E218" s="52"/>
      <c r="F218" s="99">
        <f t="shared" si="6"/>
        <v>0</v>
      </c>
      <c r="G218" s="78"/>
    </row>
    <row r="219" spans="1:7" ht="25.5" customHeight="1" x14ac:dyDescent="0.25">
      <c r="A219" s="87" t="s">
        <v>323</v>
      </c>
      <c r="B219" s="79" t="s">
        <v>206</v>
      </c>
      <c r="C219" s="51" t="s">
        <v>273</v>
      </c>
      <c r="D219" s="130">
        <v>100</v>
      </c>
      <c r="E219" s="52"/>
      <c r="F219" s="99">
        <f t="shared" si="6"/>
        <v>0</v>
      </c>
      <c r="G219" s="78"/>
    </row>
    <row r="220" spans="1:7" ht="25.5" customHeight="1" x14ac:dyDescent="0.25">
      <c r="A220" s="87" t="s">
        <v>324</v>
      </c>
      <c r="B220" s="79" t="s">
        <v>404</v>
      </c>
      <c r="C220" s="92" t="s">
        <v>17</v>
      </c>
      <c r="D220" s="93">
        <v>8</v>
      </c>
      <c r="E220" s="52"/>
      <c r="F220" s="99"/>
      <c r="G220" s="149"/>
    </row>
    <row r="221" spans="1:7" ht="25.5" customHeight="1" x14ac:dyDescent="0.25">
      <c r="A221" s="138"/>
      <c r="B221" s="139"/>
      <c r="C221" s="140"/>
      <c r="D221" s="140"/>
      <c r="E221" s="140"/>
      <c r="F221" s="141"/>
      <c r="G221" s="58">
        <f>SUM(F212:F220)</f>
        <v>0</v>
      </c>
    </row>
    <row r="222" spans="1:7" ht="25.5" customHeight="1" x14ac:dyDescent="0.25">
      <c r="A222" s="85" t="s">
        <v>254</v>
      </c>
      <c r="B222" s="86" t="s">
        <v>70</v>
      </c>
      <c r="C222" s="45"/>
      <c r="D222" s="45"/>
      <c r="E222" s="45"/>
      <c r="F222" s="61"/>
      <c r="G222" s="48"/>
    </row>
    <row r="223" spans="1:7" ht="25.5" customHeight="1" x14ac:dyDescent="0.25">
      <c r="A223" s="82" t="s">
        <v>255</v>
      </c>
      <c r="B223" s="82" t="s">
        <v>207</v>
      </c>
      <c r="C223" s="56" t="s">
        <v>273</v>
      </c>
      <c r="D223" s="89">
        <v>100</v>
      </c>
      <c r="E223" s="90"/>
      <c r="F223" s="91">
        <f t="shared" ref="F223:F231" si="7">D223*E223</f>
        <v>0</v>
      </c>
      <c r="G223" s="78"/>
    </row>
    <row r="224" spans="1:7" ht="25.5" customHeight="1" x14ac:dyDescent="0.25">
      <c r="A224" s="82" t="s">
        <v>325</v>
      </c>
      <c r="B224" s="82" t="s">
        <v>208</v>
      </c>
      <c r="C224" s="56" t="s">
        <v>273</v>
      </c>
      <c r="D224" s="130">
        <v>100</v>
      </c>
      <c r="E224" s="52"/>
      <c r="F224" s="99">
        <f t="shared" si="7"/>
        <v>0</v>
      </c>
      <c r="G224" s="78"/>
    </row>
    <row r="225" spans="1:8" ht="25.5" customHeight="1" x14ac:dyDescent="0.25">
      <c r="A225" s="82" t="s">
        <v>326</v>
      </c>
      <c r="B225" s="82" t="s">
        <v>75</v>
      </c>
      <c r="C225" s="56" t="s">
        <v>273</v>
      </c>
      <c r="D225" s="130">
        <v>100</v>
      </c>
      <c r="E225" s="52"/>
      <c r="F225" s="99">
        <f t="shared" si="7"/>
        <v>0</v>
      </c>
      <c r="G225" s="78"/>
    </row>
    <row r="226" spans="1:8" ht="25.5" customHeight="1" x14ac:dyDescent="0.25">
      <c r="A226" s="82" t="s">
        <v>327</v>
      </c>
      <c r="B226" s="82" t="s">
        <v>76</v>
      </c>
      <c r="C226" s="56" t="s">
        <v>273</v>
      </c>
      <c r="D226" s="130">
        <v>100</v>
      </c>
      <c r="E226" s="52"/>
      <c r="F226" s="99">
        <f t="shared" si="7"/>
        <v>0</v>
      </c>
      <c r="G226" s="78"/>
    </row>
    <row r="227" spans="1:8" ht="25.5" customHeight="1" x14ac:dyDescent="0.25">
      <c r="A227" s="82" t="s">
        <v>328</v>
      </c>
      <c r="B227" s="82" t="s">
        <v>135</v>
      </c>
      <c r="C227" s="56" t="s">
        <v>273</v>
      </c>
      <c r="D227" s="130">
        <v>50</v>
      </c>
      <c r="E227" s="52"/>
      <c r="F227" s="99">
        <f t="shared" si="7"/>
        <v>0</v>
      </c>
      <c r="G227" s="78"/>
    </row>
    <row r="228" spans="1:8" ht="25.5" customHeight="1" x14ac:dyDescent="0.25">
      <c r="A228" s="82" t="s">
        <v>329</v>
      </c>
      <c r="B228" s="82" t="s">
        <v>119</v>
      </c>
      <c r="C228" s="56" t="s">
        <v>273</v>
      </c>
      <c r="D228" s="130">
        <v>50</v>
      </c>
      <c r="E228" s="52"/>
      <c r="F228" s="99">
        <f t="shared" si="7"/>
        <v>0</v>
      </c>
      <c r="G228" s="78"/>
      <c r="H228" s="4"/>
    </row>
    <row r="229" spans="1:8" ht="25.5" customHeight="1" x14ac:dyDescent="0.25">
      <c r="A229" s="82" t="s">
        <v>330</v>
      </c>
      <c r="B229" s="82" t="s">
        <v>148</v>
      </c>
      <c r="C229" s="56" t="s">
        <v>21</v>
      </c>
      <c r="D229" s="130">
        <v>1</v>
      </c>
      <c r="E229" s="52"/>
      <c r="F229" s="99">
        <f t="shared" si="7"/>
        <v>0</v>
      </c>
      <c r="G229" s="78"/>
    </row>
    <row r="230" spans="1:8" ht="25.5" customHeight="1" x14ac:dyDescent="0.25">
      <c r="A230" s="82" t="s">
        <v>331</v>
      </c>
      <c r="B230" s="82" t="s">
        <v>209</v>
      </c>
      <c r="C230" s="56" t="s">
        <v>210</v>
      </c>
      <c r="D230" s="130">
        <v>100</v>
      </c>
      <c r="E230" s="52"/>
      <c r="F230" s="99">
        <f t="shared" si="7"/>
        <v>0</v>
      </c>
      <c r="G230" s="78"/>
    </row>
    <row r="231" spans="1:8" ht="25.15" customHeight="1" x14ac:dyDescent="0.25">
      <c r="A231" s="82" t="s">
        <v>332</v>
      </c>
      <c r="B231" s="82" t="s">
        <v>217</v>
      </c>
      <c r="C231" s="56" t="s">
        <v>273</v>
      </c>
      <c r="D231" s="130">
        <v>50</v>
      </c>
      <c r="E231" s="52"/>
      <c r="F231" s="99">
        <f t="shared" si="7"/>
        <v>0</v>
      </c>
      <c r="G231" s="78"/>
    </row>
    <row r="232" spans="1:8" ht="25.5" customHeight="1" x14ac:dyDescent="0.25">
      <c r="A232" s="133"/>
      <c r="B232" s="82"/>
      <c r="C232" s="56"/>
      <c r="D232" s="146"/>
      <c r="E232" s="146"/>
      <c r="F232" s="136"/>
      <c r="G232" s="58">
        <f>SUM(F223:F231)</f>
        <v>0</v>
      </c>
    </row>
    <row r="233" spans="1:8" ht="25.5" customHeight="1" x14ac:dyDescent="0.25">
      <c r="A233" s="142" t="s">
        <v>271</v>
      </c>
      <c r="B233" s="131" t="s">
        <v>175</v>
      </c>
      <c r="C233" s="56"/>
      <c r="D233" s="146"/>
      <c r="E233" s="146"/>
      <c r="F233" s="136"/>
      <c r="G233" s="149"/>
      <c r="H233" s="4"/>
    </row>
    <row r="234" spans="1:8" ht="25.5" customHeight="1" x14ac:dyDescent="0.25">
      <c r="A234" s="133" t="s">
        <v>272</v>
      </c>
      <c r="B234" s="82" t="s">
        <v>176</v>
      </c>
      <c r="C234" s="56" t="s">
        <v>24</v>
      </c>
      <c r="D234" s="56">
        <v>1</v>
      </c>
      <c r="E234" s="52"/>
      <c r="F234" s="99">
        <f>D234*E234</f>
        <v>0</v>
      </c>
      <c r="G234" s="149"/>
      <c r="H234" s="158"/>
    </row>
    <row r="235" spans="1:8" ht="25.5" customHeight="1" x14ac:dyDescent="0.25">
      <c r="A235" s="133" t="s">
        <v>333</v>
      </c>
      <c r="B235" s="82" t="s">
        <v>177</v>
      </c>
      <c r="C235" s="56" t="s">
        <v>24</v>
      </c>
      <c r="D235" s="56">
        <v>1</v>
      </c>
      <c r="E235" s="52"/>
      <c r="F235" s="99">
        <f>D235*E235</f>
        <v>0</v>
      </c>
      <c r="G235" s="149"/>
    </row>
    <row r="236" spans="1:8" ht="25.5" customHeight="1" x14ac:dyDescent="0.25">
      <c r="A236" s="133" t="s">
        <v>334</v>
      </c>
      <c r="B236" s="82" t="s">
        <v>185</v>
      </c>
      <c r="C236" s="56" t="s">
        <v>24</v>
      </c>
      <c r="D236" s="56">
        <v>1</v>
      </c>
      <c r="E236" s="52"/>
      <c r="F236" s="99">
        <f>D236*E236</f>
        <v>0</v>
      </c>
      <c r="G236" s="149"/>
      <c r="H236" s="158"/>
    </row>
    <row r="237" spans="1:8" ht="25.5" customHeight="1" x14ac:dyDescent="0.25">
      <c r="A237" s="133" t="s">
        <v>335</v>
      </c>
      <c r="B237" s="82" t="s">
        <v>186</v>
      </c>
      <c r="C237" s="56" t="s">
        <v>24</v>
      </c>
      <c r="D237" s="56">
        <v>1</v>
      </c>
      <c r="E237" s="52"/>
      <c r="F237" s="99">
        <f>D237*E237</f>
        <v>0</v>
      </c>
      <c r="G237" s="149"/>
    </row>
    <row r="238" spans="1:8" ht="25.5" customHeight="1" thickBot="1" x14ac:dyDescent="0.3">
      <c r="A238" s="133"/>
      <c r="B238" s="82"/>
      <c r="C238" s="56"/>
      <c r="D238" s="146"/>
      <c r="E238" s="146"/>
      <c r="F238" s="136"/>
      <c r="G238" s="58">
        <f>SUM(F234:F237)</f>
        <v>0</v>
      </c>
    </row>
    <row r="239" spans="1:8" ht="25.5" hidden="1" customHeight="1" x14ac:dyDescent="0.25">
      <c r="A239" s="171" t="s">
        <v>95</v>
      </c>
      <c r="B239" s="172"/>
      <c r="C239" s="172"/>
      <c r="D239" s="172"/>
      <c r="E239" s="172"/>
      <c r="F239" s="172"/>
      <c r="G239" s="67">
        <f>SUM(G182:G238)</f>
        <v>0</v>
      </c>
    </row>
    <row r="240" spans="1:8" hidden="1" x14ac:dyDescent="0.25">
      <c r="A240" s="85" t="s">
        <v>236</v>
      </c>
      <c r="B240" s="86" t="s">
        <v>340</v>
      </c>
      <c r="C240" s="45"/>
      <c r="D240" s="45"/>
      <c r="E240" s="45"/>
      <c r="F240" s="61"/>
      <c r="G240" s="48"/>
    </row>
    <row r="241" spans="1:7" ht="25.5" customHeight="1" thickTop="1" thickBot="1" x14ac:dyDescent="0.3">
      <c r="A241" s="171" t="s">
        <v>95</v>
      </c>
      <c r="B241" s="172"/>
      <c r="C241" s="172"/>
      <c r="D241" s="172"/>
      <c r="E241" s="172"/>
      <c r="F241" s="172"/>
      <c r="G241" s="67">
        <f>SUM(G181:G240)</f>
        <v>0</v>
      </c>
    </row>
    <row r="242" spans="1:7" ht="25.5" customHeight="1" thickTop="1" x14ac:dyDescent="0.25"/>
    <row r="243" spans="1:7" ht="25.5" customHeight="1" x14ac:dyDescent="0.25"/>
    <row r="244" spans="1:7" ht="25.5" customHeight="1" x14ac:dyDescent="0.25"/>
    <row r="245" spans="1:7" ht="25.5" customHeight="1" x14ac:dyDescent="0.25"/>
    <row r="246" spans="1:7" ht="25.5" customHeight="1" x14ac:dyDescent="0.25"/>
    <row r="247" spans="1:7" ht="25.5" customHeight="1" x14ac:dyDescent="0.25"/>
    <row r="248" spans="1:7" ht="25.5" customHeight="1" x14ac:dyDescent="0.25"/>
    <row r="249" spans="1:7" ht="25.5" customHeight="1" x14ac:dyDescent="0.25"/>
    <row r="250" spans="1:7" ht="25.5" customHeight="1" x14ac:dyDescent="0.25"/>
    <row r="251" spans="1:7" ht="25.5" customHeight="1" x14ac:dyDescent="0.25"/>
    <row r="252" spans="1:7" ht="25.5" customHeight="1" x14ac:dyDescent="0.25"/>
    <row r="253" spans="1:7" ht="25.5" customHeight="1" x14ac:dyDescent="0.25"/>
    <row r="254" spans="1:7" ht="25.5" customHeight="1" x14ac:dyDescent="0.25"/>
    <row r="255" spans="1:7" ht="25.5" customHeight="1" x14ac:dyDescent="0.25"/>
    <row r="256" spans="1:7" ht="25.5" customHeight="1" x14ac:dyDescent="0.25"/>
    <row r="257" ht="25.5" customHeight="1" x14ac:dyDescent="0.25"/>
    <row r="258" ht="25.5" customHeight="1" x14ac:dyDescent="0.25"/>
    <row r="259" ht="25.5" customHeight="1" x14ac:dyDescent="0.25"/>
    <row r="260" ht="25.5" customHeight="1" x14ac:dyDescent="0.25"/>
    <row r="261" ht="25.5" customHeight="1" x14ac:dyDescent="0.25"/>
    <row r="262" ht="25.5" customHeight="1" x14ac:dyDescent="0.25"/>
    <row r="263" ht="25.5" customHeight="1" x14ac:dyDescent="0.25"/>
    <row r="264" ht="25.5" customHeight="1" x14ac:dyDescent="0.25"/>
    <row r="265" ht="25.5" customHeight="1" x14ac:dyDescent="0.25"/>
    <row r="266" ht="25.5" customHeight="1" x14ac:dyDescent="0.25"/>
    <row r="267" ht="25.5" customHeight="1" x14ac:dyDescent="0.25"/>
    <row r="268" ht="25.5" customHeight="1" x14ac:dyDescent="0.25"/>
    <row r="269" ht="25.5" customHeight="1" x14ac:dyDescent="0.25"/>
    <row r="270" ht="25.5" customHeight="1" x14ac:dyDescent="0.25"/>
    <row r="271" ht="25.5" customHeight="1" x14ac:dyDescent="0.25"/>
    <row r="272" ht="25.5" customHeight="1" x14ac:dyDescent="0.25"/>
    <row r="273" ht="25.5" customHeight="1" x14ac:dyDescent="0.25"/>
    <row r="274" ht="25.5" customHeight="1" x14ac:dyDescent="0.25"/>
    <row r="275" ht="25.5" customHeight="1" x14ac:dyDescent="0.25"/>
    <row r="276" ht="25.5" customHeight="1" x14ac:dyDescent="0.25"/>
    <row r="277" ht="25.5" customHeight="1" x14ac:dyDescent="0.25"/>
    <row r="278" ht="25.5" customHeight="1" x14ac:dyDescent="0.25"/>
    <row r="279" ht="25.5" customHeight="1" x14ac:dyDescent="0.25"/>
    <row r="280" ht="25.5" customHeight="1" x14ac:dyDescent="0.25"/>
    <row r="281" ht="25.5" customHeight="1" x14ac:dyDescent="0.25"/>
    <row r="282" ht="25.5" customHeight="1" x14ac:dyDescent="0.25"/>
    <row r="283" ht="25.5" customHeight="1" x14ac:dyDescent="0.25"/>
    <row r="284" ht="25.5" customHeight="1" x14ac:dyDescent="0.25"/>
    <row r="285" ht="25.5" customHeight="1" x14ac:dyDescent="0.25"/>
    <row r="286" ht="25.5" customHeight="1" x14ac:dyDescent="0.25"/>
    <row r="287" ht="25.5" customHeight="1" x14ac:dyDescent="0.25"/>
    <row r="288" ht="25.5" customHeight="1" x14ac:dyDescent="0.25"/>
    <row r="289" ht="25.5" customHeight="1" x14ac:dyDescent="0.25"/>
    <row r="290" ht="25.5" customHeight="1" x14ac:dyDescent="0.25"/>
    <row r="291" ht="25.5" customHeight="1" x14ac:dyDescent="0.25"/>
    <row r="292" ht="25.5" customHeight="1" x14ac:dyDescent="0.25"/>
    <row r="293" ht="25.5" customHeight="1" x14ac:dyDescent="0.25"/>
    <row r="294" ht="25.5" customHeight="1" x14ac:dyDescent="0.25"/>
    <row r="295" ht="25.5" customHeight="1" x14ac:dyDescent="0.25"/>
    <row r="296" ht="25.5" customHeight="1" x14ac:dyDescent="0.25"/>
    <row r="297" ht="25.5" customHeight="1" x14ac:dyDescent="0.25"/>
    <row r="298" ht="25.5" customHeight="1" x14ac:dyDescent="0.25"/>
    <row r="299" ht="25.5" customHeight="1" x14ac:dyDescent="0.25"/>
    <row r="300" ht="25.5" customHeight="1" x14ac:dyDescent="0.25"/>
    <row r="301" ht="25.5" customHeight="1" x14ac:dyDescent="0.25"/>
    <row r="302" ht="25.5" customHeight="1" x14ac:dyDescent="0.25"/>
    <row r="303" ht="25.5" customHeight="1" x14ac:dyDescent="0.25"/>
    <row r="304" ht="25.5" customHeight="1" x14ac:dyDescent="0.25"/>
    <row r="305" ht="25.5" customHeight="1" x14ac:dyDescent="0.25"/>
    <row r="306" ht="25.5" customHeight="1" x14ac:dyDescent="0.25"/>
    <row r="307" ht="25.5" customHeight="1" x14ac:dyDescent="0.25"/>
    <row r="308" ht="25.5" customHeight="1" x14ac:dyDescent="0.25"/>
    <row r="309" ht="25.5" customHeight="1" x14ac:dyDescent="0.25"/>
    <row r="310" ht="25.5" customHeight="1" x14ac:dyDescent="0.25"/>
    <row r="311" ht="25.5" customHeight="1" x14ac:dyDescent="0.25"/>
    <row r="312" ht="25.5" customHeight="1" x14ac:dyDescent="0.25"/>
    <row r="313" ht="25.5" customHeight="1" x14ac:dyDescent="0.25"/>
    <row r="314" ht="25.5" customHeight="1" x14ac:dyDescent="0.25"/>
    <row r="315" ht="25.5" customHeight="1" x14ac:dyDescent="0.25"/>
    <row r="316" ht="25.5" customHeight="1" x14ac:dyDescent="0.25"/>
    <row r="317" ht="25.5" customHeight="1" x14ac:dyDescent="0.25"/>
    <row r="318" ht="25.5" customHeight="1" x14ac:dyDescent="0.25"/>
    <row r="319" ht="25.5" customHeight="1" x14ac:dyDescent="0.25"/>
    <row r="320" ht="25.5" customHeight="1" x14ac:dyDescent="0.25"/>
    <row r="321" ht="25.5" customHeight="1" x14ac:dyDescent="0.25"/>
    <row r="322" ht="25.5" customHeight="1" x14ac:dyDescent="0.25"/>
    <row r="323" ht="25.5" customHeight="1" x14ac:dyDescent="0.25"/>
    <row r="324" ht="25.5" customHeight="1" x14ac:dyDescent="0.25"/>
    <row r="325" ht="25.5" customHeight="1" x14ac:dyDescent="0.25"/>
    <row r="326" ht="25.5" customHeight="1" x14ac:dyDescent="0.25"/>
    <row r="327" ht="25.5" customHeight="1" x14ac:dyDescent="0.25"/>
    <row r="328" ht="25.5" customHeight="1" x14ac:dyDescent="0.25"/>
    <row r="329" ht="25.5" customHeight="1" x14ac:dyDescent="0.25"/>
    <row r="330" ht="25.5" customHeight="1" x14ac:dyDescent="0.25"/>
    <row r="331" ht="25.5" customHeight="1" x14ac:dyDescent="0.25"/>
    <row r="332" ht="25.5" customHeight="1" x14ac:dyDescent="0.25"/>
    <row r="333" ht="25.5" customHeight="1" x14ac:dyDescent="0.25"/>
    <row r="334" ht="25.5" customHeight="1" x14ac:dyDescent="0.25"/>
    <row r="335" ht="25.5" customHeight="1" x14ac:dyDescent="0.25"/>
    <row r="336" ht="25.5" customHeight="1" x14ac:dyDescent="0.25"/>
    <row r="337" ht="25.5" customHeight="1" x14ac:dyDescent="0.25"/>
    <row r="338" ht="25.5" customHeight="1" x14ac:dyDescent="0.25"/>
    <row r="339" ht="25.5" customHeight="1" x14ac:dyDescent="0.25"/>
    <row r="340" ht="25.5" customHeight="1" x14ac:dyDescent="0.25"/>
    <row r="341" ht="25.5" customHeight="1" x14ac:dyDescent="0.25"/>
    <row r="342" ht="25.5" customHeight="1" x14ac:dyDescent="0.25"/>
    <row r="343" ht="25.5" customHeight="1" x14ac:dyDescent="0.25"/>
    <row r="344" ht="25.5" customHeight="1" x14ac:dyDescent="0.25"/>
    <row r="345" ht="25.5" customHeight="1" x14ac:dyDescent="0.25"/>
    <row r="346" ht="25.5" customHeight="1" x14ac:dyDescent="0.25"/>
    <row r="347" ht="25.5" customHeight="1" x14ac:dyDescent="0.25"/>
    <row r="348" ht="25.5" customHeight="1" x14ac:dyDescent="0.25"/>
    <row r="349" ht="25.5" customHeight="1" x14ac:dyDescent="0.25"/>
    <row r="350" ht="25.5" customHeight="1" x14ac:dyDescent="0.25"/>
    <row r="351" ht="25.5" customHeight="1" x14ac:dyDescent="0.25"/>
    <row r="352" ht="25.5" customHeight="1" x14ac:dyDescent="0.25"/>
    <row r="353" ht="25.5" customHeight="1" x14ac:dyDescent="0.25"/>
  </sheetData>
  <customSheetViews>
    <customSheetView guid="{CD7F5B4E-858A-4B41-A0CA-CEB18F43C41A}" scale="75" showPageBreaks="1" zeroValues="0" fitToPage="1" printArea="1" view="pageBreakPreview">
      <pane ySplit="5" topLeftCell="A6" activePane="bottomLeft" state="frozen"/>
      <selection pane="bottomLeft" activeCell="F22" sqref="F22"/>
      <rowBreaks count="25" manualBreakCount="25">
        <brk id="33" max="16383" man="1"/>
        <brk id="60" max="6" man="1"/>
        <brk id="86" max="6" man="1"/>
        <brk id="105" max="6" man="1"/>
        <brk id="127" max="6" man="1"/>
        <brk id="156" max="6" man="1"/>
        <brk id="166" max="6" man="1"/>
        <brk id="196" max="6" man="1"/>
        <brk id="226" max="6" man="1"/>
        <brk id="257" max="6" man="1"/>
        <brk id="284" max="6" man="1"/>
        <brk id="315" max="6" man="1"/>
        <brk id="324" max="6" man="1"/>
        <brk id="226" max="6" man="1"/>
        <brk id="263" max="6" man="1"/>
        <brk id="345" max="6" man="1"/>
        <brk id="376" max="6" man="1"/>
        <brk id="377" max="6" man="1"/>
        <brk id="381" max="16383" man="1"/>
        <brk id="412" max="6" man="1"/>
        <brk id="413" max="6" man="1"/>
        <brk id="443" max="16383" man="1"/>
        <brk id="472" max="16383" man="1"/>
        <brk id="501" max="6" man="1"/>
        <brk id="532" max="6" man="1"/>
      </rowBreaks>
      <pageMargins left="0.74803149606299213" right="0.74803149606299213" top="0.98425196850393704" bottom="0.98425196850393704" header="0.51181102362204722" footer="0.51181102362204722"/>
      <pageSetup paperSize="9" scale="76" fitToHeight="0" orientation="portrait" r:id="rId1"/>
      <headerFooter alignWithMargins="0">
        <oddFooter>&amp;RSide &amp;P af &amp;N</oddFooter>
      </headerFooter>
    </customSheetView>
    <customSheetView guid="{BA07D6D8-9CCA-456E-B093-EE1803B6C553}" showRuler="0">
      <pane ySplit="1" topLeftCell="A2" activePane="bottomLeft" state="frozen"/>
      <selection pane="bottomLeft" activeCell="C34" sqref="C3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2"/>
      <headerFooter alignWithMargins="0"/>
    </customSheetView>
    <customSheetView guid="{E79CA193-DAFE-4A63-9A66-D432C3CCD046}" showRuler="0">
      <pane ySplit="1" topLeftCell="A20" activePane="bottomLeft" state="frozen"/>
      <selection pane="bottomLeft" activeCell="B24" sqref="B2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3"/>
      <headerFooter alignWithMargins="0"/>
    </customSheetView>
    <customSheetView guid="{D0699626-9902-47A1-B353-AEC3842E8E8D}" showRuler="0">
      <pane ySplit="1" topLeftCell="A13" activePane="bottomLeft" state="frozen"/>
      <selection pane="bottomLeft" activeCell="E24" sqref="E2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4"/>
      <headerFooter alignWithMargins="0"/>
    </customSheetView>
  </customSheetViews>
  <mergeCells count="13">
    <mergeCell ref="A241:F241"/>
    <mergeCell ref="A25:F25"/>
    <mergeCell ref="A76:F76"/>
    <mergeCell ref="A102:F102"/>
    <mergeCell ref="A113:F113"/>
    <mergeCell ref="A91:F91"/>
    <mergeCell ref="A35:F35"/>
    <mergeCell ref="A127:F127"/>
    <mergeCell ref="A165:F165"/>
    <mergeCell ref="A239:F239"/>
    <mergeCell ref="A155:F155"/>
    <mergeCell ref="A179:F179"/>
    <mergeCell ref="A134:F134"/>
  </mergeCells>
  <phoneticPr fontId="3" type="noConversion"/>
  <pageMargins left="0.74803149606299213" right="0.39370078740157483" top="0.98425196850393704" bottom="0.98425196850393704" header="0.51181102362204722" footer="0.51181102362204722"/>
  <pageSetup paperSize="9" scale="77" fitToHeight="0" orientation="portrait" r:id="rId5"/>
  <headerFooter alignWithMargins="0">
    <oddFooter>&amp;RSide &amp;P af &amp;N</oddFooter>
  </headerFooter>
  <rowBreaks count="9" manualBreakCount="9">
    <brk id="25" max="16383" man="1"/>
    <brk id="76" max="6" man="1"/>
    <brk id="102" max="6" man="1"/>
    <brk id="113" max="6" man="1"/>
    <brk id="134" max="6" man="1"/>
    <brk id="155" max="6" man="1"/>
    <brk id="179" max="6" man="1"/>
    <brk id="194" max="6" man="1"/>
    <brk id="221" max="6" man="1"/>
  </rowBreaks>
  <colBreaks count="3" manualBreakCount="3">
    <brk id="2" max="1048575" man="1"/>
    <brk id="5" max="240" man="1"/>
    <brk id="6" max="240" man="1"/>
  </colBreaks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55F-0044-4025-ACF1-2E932A4614D8}">
  <sheetPr>
    <pageSetUpPr fitToPage="1"/>
  </sheetPr>
  <dimension ref="A1:J15"/>
  <sheetViews>
    <sheetView tabSelected="1" workbookViewId="0">
      <selection activeCell="I27" sqref="I27"/>
    </sheetView>
  </sheetViews>
  <sheetFormatPr defaultRowHeight="11.25" x14ac:dyDescent="0.15"/>
  <cols>
    <col min="1" max="1" width="9.625" customWidth="1"/>
    <col min="2" max="2" width="39.25" customWidth="1"/>
    <col min="3" max="7" width="8.625" customWidth="1"/>
  </cols>
  <sheetData>
    <row r="1" spans="1:10" ht="15.75" thickTop="1" x14ac:dyDescent="0.25">
      <c r="A1" s="162" t="str">
        <f>Forside!A1</f>
        <v>Albertslund Kommune</v>
      </c>
      <c r="B1" s="163"/>
      <c r="C1" s="164"/>
      <c r="D1" s="164"/>
      <c r="E1" s="164"/>
      <c r="F1" s="165"/>
      <c r="G1" s="166" t="str">
        <f>Forside!G1</f>
        <v>Tilbudsliste (TBL)</v>
      </c>
    </row>
    <row r="2" spans="1:10" ht="15" x14ac:dyDescent="0.25">
      <c r="A2" s="167" t="str">
        <f>Forside!A2</f>
        <v>Malervangen</v>
      </c>
      <c r="B2" s="20"/>
      <c r="C2" s="21"/>
      <c r="D2" s="21"/>
      <c r="E2" s="21"/>
      <c r="F2" s="22"/>
      <c r="G2" s="160" t="str">
        <f>Forside!G2</f>
        <v>23.08.2024</v>
      </c>
    </row>
    <row r="3" spans="1:10" ht="15" x14ac:dyDescent="0.25">
      <c r="A3" s="168">
        <f>Forside!A3</f>
        <v>1022070</v>
      </c>
      <c r="B3" s="25"/>
      <c r="C3" s="26"/>
      <c r="D3" s="26"/>
      <c r="E3" s="26"/>
      <c r="F3" s="27"/>
      <c r="G3" s="161"/>
    </row>
    <row r="4" spans="1:10" ht="15.75" thickBot="1" x14ac:dyDescent="0.3">
      <c r="A4" s="167"/>
      <c r="B4" s="20"/>
      <c r="C4" s="21"/>
      <c r="D4" s="21"/>
      <c r="E4" s="21"/>
      <c r="F4" s="22"/>
      <c r="G4" s="160"/>
    </row>
    <row r="5" spans="1:10" s="1" customFormat="1" ht="34.5" customHeight="1" thickTop="1" thickBot="1" x14ac:dyDescent="0.3">
      <c r="A5" s="29" t="s">
        <v>0</v>
      </c>
      <c r="B5" s="30" t="s">
        <v>1</v>
      </c>
      <c r="C5" s="31" t="s">
        <v>2</v>
      </c>
      <c r="D5" s="31" t="s">
        <v>3</v>
      </c>
      <c r="E5" s="31" t="s">
        <v>4</v>
      </c>
      <c r="F5" s="32" t="s">
        <v>5</v>
      </c>
      <c r="G5" s="33" t="s">
        <v>6</v>
      </c>
    </row>
    <row r="6" spans="1:10" s="1" customFormat="1" ht="25.5" customHeight="1" thickTop="1" x14ac:dyDescent="0.25">
      <c r="A6" s="34" t="s">
        <v>407</v>
      </c>
      <c r="B6" s="35" t="s">
        <v>402</v>
      </c>
      <c r="C6" s="36"/>
      <c r="D6" s="36"/>
      <c r="E6" s="36"/>
      <c r="F6" s="37"/>
      <c r="G6" s="38"/>
    </row>
    <row r="7" spans="1:10" s="1" customFormat="1" ht="25.5" customHeight="1" x14ac:dyDescent="0.25">
      <c r="A7" s="142" t="s">
        <v>408</v>
      </c>
      <c r="B7" s="131" t="s">
        <v>403</v>
      </c>
      <c r="C7" s="56"/>
      <c r="D7" s="146"/>
      <c r="E7" s="146"/>
      <c r="F7" s="136"/>
      <c r="G7" s="149"/>
    </row>
    <row r="8" spans="1:10" s="1" customFormat="1" ht="30" x14ac:dyDescent="0.25">
      <c r="A8" s="169" t="s">
        <v>409</v>
      </c>
      <c r="B8" s="79" t="s">
        <v>348</v>
      </c>
      <c r="C8" s="51" t="s">
        <v>11</v>
      </c>
      <c r="D8" s="130">
        <v>475</v>
      </c>
      <c r="E8" s="52"/>
      <c r="F8" s="99">
        <f>D8*E8</f>
        <v>0</v>
      </c>
      <c r="G8" s="149"/>
      <c r="H8" s="159"/>
      <c r="I8" s="156"/>
      <c r="J8" s="157"/>
    </row>
    <row r="9" spans="1:10" s="1" customFormat="1" ht="30" x14ac:dyDescent="0.25">
      <c r="A9" s="169" t="s">
        <v>410</v>
      </c>
      <c r="B9" s="79" t="s">
        <v>349</v>
      </c>
      <c r="C9" s="92" t="s">
        <v>11</v>
      </c>
      <c r="D9" s="130">
        <v>50</v>
      </c>
      <c r="E9" s="52"/>
      <c r="F9" s="99">
        <f>D9*E9</f>
        <v>0</v>
      </c>
      <c r="G9" s="149"/>
      <c r="H9" s="159"/>
      <c r="I9" s="156"/>
      <c r="J9" s="157"/>
    </row>
    <row r="10" spans="1:10" s="1" customFormat="1" ht="25.5" customHeight="1" x14ac:dyDescent="0.25">
      <c r="A10" s="133"/>
      <c r="B10" s="82"/>
      <c r="C10" s="143"/>
      <c r="D10" s="83"/>
      <c r="E10" s="143"/>
      <c r="F10" s="83"/>
      <c r="G10" s="58">
        <f>SUM(F8:F9)</f>
        <v>0</v>
      </c>
      <c r="H10" s="159"/>
      <c r="I10" s="156"/>
      <c r="J10" s="157"/>
    </row>
    <row r="11" spans="1:10" s="1" customFormat="1" ht="25.5" customHeight="1" x14ac:dyDescent="0.25">
      <c r="A11" s="142" t="s">
        <v>411</v>
      </c>
      <c r="B11" s="131" t="s">
        <v>405</v>
      </c>
      <c r="C11" s="143"/>
      <c r="D11" s="83"/>
      <c r="E11" s="143"/>
      <c r="F11" s="83"/>
      <c r="G11" s="149"/>
      <c r="H11" s="159"/>
      <c r="I11" s="156"/>
      <c r="J11" s="157"/>
    </row>
    <row r="12" spans="1:10" s="1" customFormat="1" ht="25.5" customHeight="1" x14ac:dyDescent="0.25">
      <c r="A12" s="169" t="s">
        <v>412</v>
      </c>
      <c r="B12" s="79" t="s">
        <v>351</v>
      </c>
      <c r="C12" s="51" t="s">
        <v>11</v>
      </c>
      <c r="D12" s="51">
        <v>270</v>
      </c>
      <c r="E12" s="52"/>
      <c r="F12" s="99">
        <f>D12*E12</f>
        <v>0</v>
      </c>
      <c r="G12" s="149"/>
    </row>
    <row r="13" spans="1:10" s="1" customFormat="1" ht="25.5" customHeight="1" thickBot="1" x14ac:dyDescent="0.3">
      <c r="A13" s="133"/>
      <c r="B13" s="82"/>
      <c r="C13" s="56"/>
      <c r="D13" s="146"/>
      <c r="E13" s="146"/>
      <c r="F13" s="136"/>
      <c r="G13" s="58">
        <f>SUM(F12)</f>
        <v>0</v>
      </c>
    </row>
    <row r="14" spans="1:10" s="1" customFormat="1" ht="25.5" customHeight="1" thickTop="1" thickBot="1" x14ac:dyDescent="0.3">
      <c r="A14" s="171" t="s">
        <v>413</v>
      </c>
      <c r="B14" s="172"/>
      <c r="C14" s="172"/>
      <c r="D14" s="172"/>
      <c r="E14" s="172"/>
      <c r="F14" s="172"/>
      <c r="G14" s="67">
        <f>SUM(G7:G13)</f>
        <v>0</v>
      </c>
    </row>
    <row r="15" spans="1:10" ht="12" thickTop="1" x14ac:dyDescent="0.15"/>
  </sheetData>
  <mergeCells count="1">
    <mergeCell ref="A14:F14"/>
  </mergeCells>
  <pageMargins left="0.7" right="0.7" top="0.75" bottom="0.75" header="0.3" footer="0.3"/>
  <pageSetup paperSize="9"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_x0020_af_x0020_Projektmanual xmlns="3185a4b3-ddbc-4514-8357-4c5d4fa57fdc">false</Del_x0020_af_x0020_Projektmanual>
    <_dlc_DocId xmlns="3ab4c054-0d48-4298-9d17-24aa0baf90ab">PSFTT6XDNYNU-1452340872-288</_dlc_DocId>
    <_dlc_DocIdUrl xmlns="3ab4c054-0d48-4298-9d17-24aa0baf90ab">
      <Url>https://arteliagroupdk.sharepoint.com/sites/1022070/_layouts/15/DocIdRedir.aspx?ID=PSFTT6XDNYNU-1452340872-288</Url>
      <Description>PSFTT6XDNYNU-1452340872-288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FC4A83814FBE488D4E84773975B377" ma:contentTypeVersion="6" ma:contentTypeDescription="Create a new document." ma:contentTypeScope="" ma:versionID="820358ba6b43f370cdcde4c08aa9497a">
  <xsd:schema xmlns:xsd="http://www.w3.org/2001/XMLSchema" xmlns:xs="http://www.w3.org/2001/XMLSchema" xmlns:p="http://schemas.microsoft.com/office/2006/metadata/properties" xmlns:ns2="3ab4c054-0d48-4298-9d17-24aa0baf90ab" xmlns:ns3="3185a4b3-ddbc-4514-8357-4c5d4fa57fdc" targetNamespace="http://schemas.microsoft.com/office/2006/metadata/properties" ma:root="true" ma:fieldsID="10694ec32fc1ca0862729dc8f5f6d481" ns2:_="" ns3:_="">
    <xsd:import namespace="3ab4c054-0d48-4298-9d17-24aa0baf90ab"/>
    <xsd:import namespace="3185a4b3-ddbc-4514-8357-4c5d4fa57f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el_x0020_af_x0020_Projektmanua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4c054-0d48-4298-9d17-24aa0baf90a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5a4b3-ddbc-4514-8357-4c5d4fa57fdc" elementFormDefault="qualified">
    <xsd:import namespace="http://schemas.microsoft.com/office/2006/documentManagement/types"/>
    <xsd:import namespace="http://schemas.microsoft.com/office/infopath/2007/PartnerControls"/>
    <xsd:element name="Del_x0020_af_x0020_Projektmanual" ma:index="11" nillable="true" ma:displayName="Del af Projektmanual" ma:default="0" ma:internalName="Del_x0020_af_x0020_Projektmanual">
      <xsd:simpleType>
        <xsd:restriction base="dms:Boolean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EF457F-67D3-4978-BD68-72E002FFFD0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A8D5275-020F-4C68-889E-18B33FCAE24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3185a4b3-ddbc-4514-8357-4c5d4fa57fdc"/>
    <ds:schemaRef ds:uri="3ab4c054-0d48-4298-9d17-24aa0baf90ab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6D6C426-827E-4600-86DD-A94F0FBD8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b4c054-0d48-4298-9d17-24aa0baf90ab"/>
    <ds:schemaRef ds:uri="3185a4b3-ddbc-4514-8357-4c5d4fa57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58E8B0-7AD3-46A0-B7F2-0C4C0E9E76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36</vt:i4>
      </vt:variant>
    </vt:vector>
  </HeadingPairs>
  <TitlesOfParts>
    <vt:vector size="39" baseType="lpstr">
      <vt:lpstr>Forside</vt:lpstr>
      <vt:lpstr>Tilbudsliste</vt:lpstr>
      <vt:lpstr>Optioner</vt:lpstr>
      <vt:lpstr>Afmærkningsmateriel</vt:lpstr>
      <vt:lpstr>Afvanding</vt:lpstr>
      <vt:lpstr>Arbejdsplads</vt:lpstr>
      <vt:lpstr>ASfalt</vt:lpstr>
      <vt:lpstr>Brolægning</vt:lpstr>
      <vt:lpstr>Bundsikring</vt:lpstr>
      <vt:lpstr>Disponibeltdiverse</vt:lpstr>
      <vt:lpstr>Fræsning</vt:lpstr>
      <vt:lpstr>Hovednummerafmærkningsmateriel</vt:lpstr>
      <vt:lpstr>Hovednummerafvanding</vt:lpstr>
      <vt:lpstr>Hovednummerarbejdsplads</vt:lpstr>
      <vt:lpstr>Hovednummerasfalt</vt:lpstr>
      <vt:lpstr>Hovednummerbrolægning</vt:lpstr>
      <vt:lpstr>Hovednummerbundsikring</vt:lpstr>
      <vt:lpstr>Hovednummerdisponibelt</vt:lpstr>
      <vt:lpstr>Hovednummerjordarbejde</vt:lpstr>
      <vt:lpstr>Hovednummerkørebaneafmærkning</vt:lpstr>
      <vt:lpstr>Hovednummerstabilgrus</vt:lpstr>
      <vt:lpstr>Jordarbejde</vt:lpstr>
      <vt:lpstr>Kørebaneafmærkning</vt:lpstr>
      <vt:lpstr>Overskriftafmærkningsmateriel</vt:lpstr>
      <vt:lpstr>Overskriftafvanding</vt:lpstr>
      <vt:lpstr>Overskriftarbejdsplads</vt:lpstr>
      <vt:lpstr>Overskriftasfalt</vt:lpstr>
      <vt:lpstr>Overskriftbrolægning</vt:lpstr>
      <vt:lpstr>Overskriftbundsikring</vt:lpstr>
      <vt:lpstr>Overskriftdisponibelt</vt:lpstr>
      <vt:lpstr>Overskriftjordarbejde</vt:lpstr>
      <vt:lpstr>Overskriftkørebaneafmærkning</vt:lpstr>
      <vt:lpstr>Overskriftstabilgrus</vt:lpstr>
      <vt:lpstr>Stabilgrus</vt:lpstr>
      <vt:lpstr>Forside!Udskriftsområde</vt:lpstr>
      <vt:lpstr>Tilbudsliste!Udskriftsområde</vt:lpstr>
      <vt:lpstr>Forside!Udskriftstitler</vt:lpstr>
      <vt:lpstr>Tilbudsliste!Udskriftstitler</vt:lpstr>
      <vt:lpstr>Varmblandet_asfalt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UF-G, Arbejdsplads, Paradigma for tilbudsliste, TBL-P</dc:title>
  <dc:creator>Lotte Byrnak</dc:creator>
  <cp:lastModifiedBy>Sofie Hedegaard Andersen</cp:lastModifiedBy>
  <cp:lastPrinted>2024-08-18T18:30:11Z</cp:lastPrinted>
  <dcterms:created xsi:type="dcterms:W3CDTF">2006-05-18T11:21:59Z</dcterms:created>
  <dcterms:modified xsi:type="dcterms:W3CDTF">2024-09-03T11:20:06Z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0x01010058FC4A83814FBE488D4E84773975B377</vt:lpwstr>
  </property>
  <property fmtid="{D5CDD505-2E9C-101B-9397-08002B2CF9AE}" pid="37" name="_dlc_DocIdItemGuid">
    <vt:lpwstr>edd8188f-0cd3-48f9-9b51-066cf60b8caf</vt:lpwstr>
  </property>
</Properties>
</file>